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05" windowWidth="14805" windowHeight="771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E52" i="3"/>
  <c r="E54"/>
  <c r="E43"/>
  <c r="E33"/>
  <c r="E24"/>
  <c r="E17"/>
  <c r="E10"/>
  <c r="E9"/>
  <c r="E8" s="1"/>
  <c r="E7" s="1"/>
  <c r="D33"/>
  <c r="C33"/>
  <c r="E37"/>
  <c r="C44"/>
  <c r="D52"/>
  <c r="C52"/>
  <c r="D50" l="1"/>
  <c r="C50"/>
  <c r="D46"/>
  <c r="C46"/>
  <c r="E59"/>
  <c r="E55" l="1"/>
  <c r="E53"/>
  <c r="E29" l="1"/>
  <c r="E28" s="1"/>
  <c r="D28"/>
  <c r="C28"/>
  <c r="D9"/>
  <c r="D8" s="1"/>
  <c r="D57"/>
  <c r="C57"/>
  <c r="D40"/>
  <c r="C40"/>
  <c r="E58"/>
  <c r="C49"/>
  <c r="E47"/>
  <c r="D34"/>
  <c r="C34"/>
  <c r="D18"/>
  <c r="C18"/>
  <c r="E56"/>
  <c r="E45" s="1"/>
  <c r="D42"/>
  <c r="E42"/>
  <c r="C42"/>
  <c r="E51"/>
  <c r="E50" s="1"/>
  <c r="E48"/>
  <c r="E41"/>
  <c r="E40" s="1"/>
  <c r="E39" s="1"/>
  <c r="E38"/>
  <c r="E36"/>
  <c r="E35"/>
  <c r="E32"/>
  <c r="D31"/>
  <c r="D30" s="1"/>
  <c r="C31"/>
  <c r="E27"/>
  <c r="D26"/>
  <c r="D24" s="1"/>
  <c r="C26"/>
  <c r="C24" s="1"/>
  <c r="E25"/>
  <c r="E23"/>
  <c r="D22"/>
  <c r="C22"/>
  <c r="E20"/>
  <c r="E18" s="1"/>
  <c r="E16"/>
  <c r="E15"/>
  <c r="E14"/>
  <c r="E13"/>
  <c r="D12"/>
  <c r="C12"/>
  <c r="C11" s="1"/>
  <c r="C9"/>
  <c r="C8" s="1"/>
  <c r="E46" l="1"/>
  <c r="E57"/>
  <c r="E44" s="1"/>
  <c r="C39"/>
  <c r="C17"/>
  <c r="D17"/>
  <c r="D21"/>
  <c r="E22"/>
  <c r="E12"/>
  <c r="D49"/>
  <c r="E49" s="1"/>
  <c r="D39"/>
  <c r="E31"/>
  <c r="E26"/>
  <c r="D11"/>
  <c r="E11" s="1"/>
  <c r="C30"/>
  <c r="D7" l="1"/>
  <c r="C21"/>
  <c r="E21" s="1"/>
  <c r="C45"/>
  <c r="E30"/>
  <c r="D45"/>
  <c r="D44" s="1"/>
  <c r="D6" l="1"/>
  <c r="C7"/>
  <c r="C6" s="1"/>
  <c r="E34"/>
  <c r="E6" l="1"/>
</calcChain>
</file>

<file path=xl/sharedStrings.xml><?xml version="1.0" encoding="utf-8"?>
<sst xmlns="http://schemas.openxmlformats.org/spreadsheetml/2006/main" count="139" uniqueCount="133">
  <si>
    <t>Код бюджетной классификации Российской Федерации</t>
  </si>
  <si>
    <t>ВСЕГО ДОХОДОВ</t>
  </si>
  <si>
    <t>182 1 01 02010 01 0000 110</t>
  </si>
  <si>
    <t>Исполнено, тыс.руб.</t>
  </si>
  <si>
    <t>отклонение ("-" неисполнено, "+" перевыполнение плана), тыс.руб.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</si>
  <si>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</si>
  <si>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</si>
  <si>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</si>
  <si>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</si>
  <si>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</si>
  <si>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</si>
  <si>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</si>
  <si>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</si>
  <si>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</si>
  <si>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</si>
  <si>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</si>
  <si>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компенсации затрат государства</t>
  </si>
  <si>
    <t>000 2 00 00000 00 0000 000</t>
  </si>
  <si>
    <t>000 2 02 00000 00 0000 000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</si>
  <si>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</si>
  <si>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</si>
  <si>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</si>
  <si>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</si>
  <si>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</si>
  <si>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</si>
  <si>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Налог, взимаемый с налогоплательщиков, выбравших в качестве объекта налогообложения доходы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</si>
  <si>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</si>
  <si>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</si>
  <si>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</si>
  <si>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</si>
  <si>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</si>
  <si>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</si>
  <si>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</si>
  <si>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</si>
  <si>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</si>
  <si>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</si>
  <si>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</si>
  <si>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</si>
  <si>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000 1 05 01000 00 0000 110</t>
  </si>
  <si>
    <t>182 1 05 01010 01 0000 110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</si>
  <si>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</si>
  <si>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</si>
  <si>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</si>
  <si>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</si>
  <si>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</si>
  <si>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</si>
  <si>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</si>
  <si>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</si>
  <si>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</si>
  <si>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</si>
  <si>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</si>
  <si>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</si>
  <si>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</si>
  <si>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</si>
  <si>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</si>
  <si>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</si>
  <si>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</si>
  <si>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</si>
  <si>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</si>
  <si>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</si>
  <si>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</si>
  <si>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</si>
  <si>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</si>
  <si>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</si>
  <si>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0 00 1 13 02000 00 0000 130</t>
  </si>
  <si>
    <t xml:space="preserve">660 1 13 02065 10 0000 130 
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</si>
  <si>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</si>
  <si>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</si>
  <si>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</si>
  <si>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</si>
  <si>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000 2 02 29999 00 0000 150</t>
  </si>
  <si>
    <t>Прочие субсидии</t>
  </si>
  <si>
    <t>660 2 02 29999 10 0000 150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</si>
  <si>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</si>
  <si>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</si>
  <si>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</si>
  <si>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</si>
  <si>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660 2 02 40014 10 0000 150</t>
  </si>
  <si>
    <t>660 2 02 49999 10 0000 150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</si>
  <si>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</si>
  <si>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СОВОКУПНЫЙ ДОХОД</t>
  </si>
  <si>
    <t xml:space="preserve">Налог, взимаемый в связи с применением упрощенной системы налогообложения
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</si>
  <si>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</si>
  <si>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ДОХОДЫ ОТ ОКАЗАНИЯ ПЛАТНЫХ УСЛУГ (РАБОТ) И КОМПЕНСАЦИИ  ЗАТРАТ ГОСУДАРСТВА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</si>
  <si>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</si>
  <si>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Прочие межбюджетные трансферты, передаваемые бюджетам сельских поселений</t>
  </si>
  <si>
    <t xml:space="preserve">0001 03 00000 00 0000 000
</t>
  </si>
  <si>
    <t xml:space="preserve">0001 03 02000 01 0000 110
</t>
  </si>
  <si>
    <t>000 1 05 00000 00 0000 110</t>
  </si>
  <si>
    <t>000 1 11 09045 10 0000 120</t>
  </si>
  <si>
    <t>000 2 02 15001 00 0000150</t>
  </si>
  <si>
    <t>182 1 05 01021 01 1000 110</t>
  </si>
  <si>
    <t>Дотации бюджетам сельских поселений на выравнивание бюджетной обеспеченности из бюджета субъекта Российской Федерации</t>
  </si>
  <si>
    <t>660 2 02 16001 10 0000 150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</si>
  <si>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</si>
  <si>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соглашениями.</t>
  </si>
  <si>
    <t xml:space="preserve"> Субвенции местным бюджетам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</si>
  <si>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</si>
  <si>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сельских поселений</t>
  </si>
  <si>
    <t xml:space="preserve">000 1 09 04053 00 0000 110 </t>
  </si>
  <si>
    <t xml:space="preserve">182 1 09 04053 10 0000 110 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</si>
  <si>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</si>
  <si>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</si>
  <si>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000 1 14 00000 00 0000 000</t>
  </si>
  <si>
    <t>660 1 14 02053 10 0000 410</t>
  </si>
  <si>
    <t>Пояснение отклонений между фактическими и утвержденными значениями</t>
  </si>
  <si>
    <t xml:space="preserve">Плановый показатель предусмотрен на основании данных администратора и в конце года не уточнялся </t>
  </si>
  <si>
    <t xml:space="preserve">Удержан излишне перечисленный налог в конце года </t>
  </si>
  <si>
    <t xml:space="preserve">
Получены доходы сверхплана, в связи с увеличением оплаты труда с 01.01.2022 года в 1,04 раза
</t>
  </si>
  <si>
    <t xml:space="preserve">Поступили платежи  от  МКП «Энергия». Плановые показатели по данному виду дохода  предусмотрены из расчета среднее значение за три прошедших года, т.к. отсутствует системнй характер их уплаты
</t>
  </si>
  <si>
    <t>Поступили платежи  от индивидуальных предпринимателей зарегистрированных на территории МО Тельвисочный сельсовет" НАО.  Превышение плановых показателей связано с тем, что увеличилось количество ИП, зарегистрированных на территории Сельского поселения</t>
  </si>
  <si>
    <t>Плановые показатели по налогу на имущество физических лиц на 2022 год расчитаны как среднее за три последних года. По данным отчетности налоговых органов № 5-МН "О налоговой базе и структуре начислений по местным налогам за 2021 год" количество налогоплательщиков которым исчислен налог - 200;  сумма налога подлежащая перечислению в бюджет - 276,0 т.р.</t>
  </si>
  <si>
    <t>В конце декабря удержан излишне перечисленный налог</t>
  </si>
  <si>
    <t>Плановые показатели по земельному налогу  физических лиц на 2022 год  рассчитаны по фактическим данным (спискам) на 2021 год и кадастровой стоимости земельных участков.  По данным отчетности налоговых органов № 5-МН "О налоговой базе и структуре начислений по местным налогам за 2021 год" количество налогоплательщиков которым исчислен налог - 153;  сумма налога подлежащая перечислению в бюджет - 108,0 т.р.</t>
  </si>
  <si>
    <t>План поступления доходов по государственной пошлине  на 2022 год рассчитан  из фактического поступления за предыдущие   три  отчетных периода. В бюджетСельского поселения поступает государственная пошлина 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действий. В 2021 году сократилась оплата госпошлины, в связи с уменьшением обращений по нотариальным  услугам.</t>
  </si>
  <si>
    <t xml:space="preserve">  В 2021 году по результатам аукциона заключено два договора № 08-20/93; № 08-20/94 от 27.08.2021 на аренду земельных участков под малоэтажную многоквартирную жилую застройку.  Не поступили платежи по  по договору № 08-20/94 от 27.08.2021 на  аренду земельного участка под строительство.</t>
  </si>
  <si>
    <t>Получены доходы сверхплана, в связи с увеличением базового размера платы за наем жилого помещения (увеличение средней цены 1 кв.м. общей площади квартир на рынке жилья по данным ЕМИСС)</t>
  </si>
  <si>
    <t>Доходы поступают в местный бюджет в порядке возмещения расходов, понесенных в связи с эксплуатацией имущества сельских поселений. Уменьшилась плата за возмещение по коммунальным услугам арендуемых помещений,  в связи уменьшением площади арендуемых помещений</t>
  </si>
  <si>
    <t>Акцизы по подакцизным товарам (продукции), производимым на территории Российской Федерации</t>
  </si>
  <si>
    <t xml:space="preserve">  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конфликтов.</t>
  </si>
  <si>
    <t>0,3 тысяч рублей оплачено за счет средств местного бюджета. По Соглашению субсидии предроставляются местному бюджету в случае софинансирования из местного бюджета 1% из общей суммы.</t>
  </si>
  <si>
    <t>Первоначально план не предусмотрен.  Увеличиваются доходы  за счет средств из окружного бюджета  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 (Уведомление №389 от 29.11.2022)</t>
  </si>
  <si>
    <t>Увеличиваются субвенции на осуществление первичного воинского учета на территориях, где отсутствуют военные комиссариаты. Закон НАО № 342-оз от 01.07.2022 "О внесении изменений в закон НАО "Об окружном бюджете на 2022 и на плановый период 2023 и 2024 годов"</t>
  </si>
  <si>
    <t>Субвенции местным бюджетам на осуществление 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</si>
  <si>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 xml:space="preserve">Денежные средства предусмотрены с почтовыми расходами. Поступили согласно заявки Администрации, т.к. по заявлению получателя средсва перечислены на расчетный счет </t>
  </si>
  <si>
    <t>Не выполнены  работы по МК на капитальный ремонт дома в с.Тельвиска по у. Молодежная д.№ 11.</t>
  </si>
  <si>
    <t>Увеличивается план по доходам по фактическому поступлению. Поступили доходы от реализации имущества  в 2021 году.  Данный доход не имеет постоянного характера, в связи с чем нет возможности рассчитать поступления при утверждении бюджета.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</si>
  <si>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</si>
  <si>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660 1 11 07015 10 0000 120</t>
  </si>
  <si>
    <t>Увеличивается план по доходам по фактическому поступлению. Перечислена часть прибыли, остающейся после уплаты налогов и иных обязательных платежей от МКП Энергия. Налог не имеет постоянного характера, в связи с чем нет возможности рассчитать поступления при утверждении бюджета.</t>
  </si>
  <si>
    <t>Сведения об исполнении местного бюджета по доходам в разрезе видов доходов за  2022 год в сравнении с первоначально запланированными значениями на 2022 год</t>
  </si>
  <si>
    <t>Поступили средства согласно заявок на финансирование. Экономия в результате заключения договоров по наименьшей стоимости поступивших  коммерческих предложений.</t>
  </si>
  <si>
    <t>Первоначальный план на 2022 год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</si>
</sst>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  <numFmt numFmtId="166" formatCode="#,##0.0_ ;\-#,##0.0\ 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71">
    <xf numFmtId="0" fontId="0" fillId="0" borderId="0" xfId="0"/>
    <xf numFmtId="0" fontId="4" fillId="2" borderId="0" xfId="0" applyFont="1" applyFill="1"/>
    <xf numFmtId="0" fontId="3" fillId="2" borderId="0" xfId="0" applyFont="1" applyFill="1" applyBorder="1" applyAlignment="1">
      <alignment wrapText="1"/>
    </xf>
    <xf numFmtId="0" fontId="3" fillId="0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7" fillId="2" borderId="0" xfId="0" applyFont="1" applyFill="1" applyBorder="1" applyAlignment="1">
      <alignment horizontal="center" wrapText="1"/>
    </xf>
    <xf numFmtId="0" fontId="8" fillId="2" borderId="0" xfId="0" applyFont="1" applyFill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/>
    <xf numFmtId="164" fontId="6" fillId="0" borderId="1" xfId="1" applyNumberFormat="1" applyFont="1" applyFill="1" applyBorder="1" applyAlignment="1"/>
    <xf numFmtId="0" fontId="6" fillId="2" borderId="1" xfId="0" applyFont="1" applyFill="1" applyBorder="1"/>
    <xf numFmtId="4" fontId="6" fillId="2" borderId="1" xfId="0" applyNumberFormat="1" applyFont="1" applyFill="1" applyBorder="1"/>
    <xf numFmtId="3" fontId="6" fillId="2" borderId="4" xfId="0" applyNumberFormat="1" applyFont="1" applyFill="1" applyBorder="1" applyAlignment="1">
      <alignment horizontal="left"/>
    </xf>
    <xf numFmtId="3" fontId="5" fillId="2" borderId="1" xfId="0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/>
    <xf numFmtId="164" fontId="5" fillId="0" borderId="1" xfId="1" applyNumberFormat="1" applyFont="1" applyFill="1" applyBorder="1" applyAlignment="1"/>
    <xf numFmtId="164" fontId="5" fillId="0" borderId="1" xfId="1" applyNumberFormat="1" applyFont="1" applyFill="1" applyBorder="1" applyAlignment="1">
      <alignment wrapText="1"/>
    </xf>
    <xf numFmtId="3" fontId="6" fillId="2" borderId="4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3" fontId="5" fillId="2" borderId="4" xfId="0" applyNumberFormat="1" applyFont="1" applyFill="1" applyBorder="1" applyAlignment="1">
      <alignment horizontal="left" wrapText="1"/>
    </xf>
    <xf numFmtId="3" fontId="5" fillId="2" borderId="4" xfId="0" applyNumberFormat="1" applyFont="1" applyFill="1" applyBorder="1" applyAlignment="1">
      <alignment horizontal="left"/>
    </xf>
    <xf numFmtId="0" fontId="10" fillId="0" borderId="1" xfId="0" applyFont="1" applyBorder="1" applyAlignment="1">
      <alignment wrapText="1"/>
    </xf>
    <xf numFmtId="4" fontId="5" fillId="2" borderId="1" xfId="0" applyNumberFormat="1" applyFont="1" applyFill="1" applyBorder="1" applyAlignment="1">
      <alignment wrapText="1"/>
    </xf>
    <xf numFmtId="3" fontId="6" fillId="2" borderId="5" xfId="0" applyNumberFormat="1" applyFont="1" applyFill="1" applyBorder="1" applyAlignment="1">
      <alignment horizontal="left"/>
    </xf>
    <xf numFmtId="0" fontId="6" fillId="2" borderId="6" xfId="0" applyFont="1" applyFill="1" applyBorder="1"/>
    <xf numFmtId="4" fontId="6" fillId="2" borderId="3" xfId="0" applyNumberFormat="1" applyFont="1" applyFill="1" applyBorder="1"/>
    <xf numFmtId="3" fontId="5" fillId="2" borderId="5" xfId="0" applyNumberFormat="1" applyFont="1" applyFill="1" applyBorder="1" applyAlignment="1">
      <alignment horizontal="left"/>
    </xf>
    <xf numFmtId="4" fontId="5" fillId="2" borderId="3" xfId="0" applyNumberFormat="1" applyFont="1" applyFill="1" applyBorder="1"/>
    <xf numFmtId="166" fontId="5" fillId="0" borderId="1" xfId="1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horizontal="left"/>
    </xf>
    <xf numFmtId="0" fontId="5" fillId="2" borderId="3" xfId="0" applyFont="1" applyFill="1" applyBorder="1"/>
    <xf numFmtId="0" fontId="6" fillId="2" borderId="3" xfId="0" applyFont="1" applyFill="1" applyBorder="1"/>
    <xf numFmtId="0" fontId="5" fillId="2" borderId="1" xfId="0" applyFont="1" applyFill="1" applyBorder="1"/>
    <xf numFmtId="3" fontId="6" fillId="2" borderId="6" xfId="0" applyNumberFormat="1" applyFont="1" applyFill="1" applyBorder="1" applyAlignment="1">
      <alignment horizontal="left" wrapText="1"/>
    </xf>
    <xf numFmtId="3" fontId="5" fillId="2" borderId="6" xfId="0" applyNumberFormat="1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/>
    <xf numFmtId="0" fontId="5" fillId="2" borderId="1" xfId="0" applyFont="1" applyFill="1" applyBorder="1" applyAlignment="1">
      <alignment horizontal="left"/>
    </xf>
    <xf numFmtId="0" fontId="5" fillId="0" borderId="6" xfId="0" applyFont="1" applyBorder="1"/>
    <xf numFmtId="0" fontId="5" fillId="0" borderId="6" xfId="0" applyFont="1" applyBorder="1" applyAlignment="1">
      <alignment wrapText="1"/>
    </xf>
    <xf numFmtId="3" fontId="5" fillId="0" borderId="6" xfId="0" applyNumberFormat="1" applyFont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left"/>
    </xf>
    <xf numFmtId="0" fontId="6" fillId="2" borderId="5" xfId="0" applyFont="1" applyFill="1" applyBorder="1"/>
    <xf numFmtId="0" fontId="6" fillId="2" borderId="4" xfId="0" applyFont="1" applyFill="1" applyBorder="1" applyAlignment="1">
      <alignment wrapText="1"/>
    </xf>
    <xf numFmtId="0" fontId="5" fillId="2" borderId="5" xfId="0" applyFont="1" applyFill="1" applyBorder="1"/>
    <xf numFmtId="0" fontId="6" fillId="2" borderId="3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 wrapText="1"/>
    </xf>
    <xf numFmtId="2" fontId="5" fillId="0" borderId="1" xfId="1" applyNumberFormat="1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2" fillId="2" borderId="6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I59"/>
  <sheetViews>
    <sheetView tabSelected="1" topLeftCell="A46" workbookViewId="0">
      <selection activeCell="J51" sqref="J51"/>
    </sheetView>
  </sheetViews>
  <sheetFormatPr defaultColWidth="9.140625" defaultRowHeight="15"/>
  <cols>
    <col min="1" max="1" width="24.7109375" style="5" customWidth="1"/>
    <col min="2" max="2" width="37.140625" style="1" customWidth="1"/>
    <col min="3" max="3" width="11" style="1" customWidth="1"/>
    <col min="4" max="4" width="11.85546875" style="1" customWidth="1"/>
    <col min="5" max="5" width="13" style="1" customWidth="1"/>
    <col min="6" max="6" width="67.28515625" style="1" customWidth="1"/>
    <col min="7" max="98" width="9.140625" style="1" customWidth="1"/>
    <col min="99" max="16384" width="9.140625" style="1"/>
  </cols>
  <sheetData>
    <row r="1" spans="1:113">
      <c r="A1" s="61"/>
      <c r="B1" s="61"/>
      <c r="D1" s="2"/>
      <c r="F1" s="2"/>
    </row>
    <row r="2" spans="1:113" ht="30" customHeight="1">
      <c r="A2" s="62" t="s">
        <v>130</v>
      </c>
      <c r="B2" s="62"/>
      <c r="C2" s="62"/>
      <c r="D2" s="62"/>
      <c r="E2" s="62"/>
      <c r="F2" s="62"/>
    </row>
    <row r="3" spans="1:113">
      <c r="A3" s="10"/>
      <c r="B3" s="10"/>
      <c r="C3" s="11"/>
      <c r="D3" s="10"/>
      <c r="E3" s="11"/>
      <c r="F3" s="11"/>
    </row>
    <row r="4" spans="1:113" ht="28.5" customHeight="1">
      <c r="A4" s="63" t="s">
        <v>0</v>
      </c>
      <c r="B4" s="65" t="s">
        <v>5</v>
      </c>
      <c r="C4" s="67" t="s">
        <v>132</v>
      </c>
      <c r="D4" s="67" t="s">
        <v>3</v>
      </c>
      <c r="E4" s="68" t="s">
        <v>4</v>
      </c>
      <c r="F4" s="70" t="s">
        <v>105</v>
      </c>
    </row>
    <row r="5" spans="1:113" ht="25.5" customHeight="1">
      <c r="A5" s="64"/>
      <c r="B5" s="66"/>
      <c r="C5" s="67"/>
      <c r="D5" s="67"/>
      <c r="E5" s="69"/>
      <c r="F5" s="69"/>
    </row>
    <row r="6" spans="1:113" s="3" customFormat="1" ht="14.25">
      <c r="A6" s="12" t="s">
        <v>7</v>
      </c>
      <c r="B6" s="13" t="s">
        <v>1</v>
      </c>
      <c r="C6" s="14">
        <f>C7+C44</f>
        <v>58015.1</v>
      </c>
      <c r="D6" s="14">
        <f>D7+D44</f>
        <v>111211.29999999999</v>
      </c>
      <c r="E6" s="14">
        <f>E7+E44</f>
        <v>53196.2</v>
      </c>
      <c r="F6" s="15"/>
    </row>
    <row r="7" spans="1:113" s="3" customFormat="1" ht="14.25">
      <c r="A7" s="16" t="s">
        <v>8</v>
      </c>
      <c r="B7" s="16" t="s">
        <v>26</v>
      </c>
      <c r="C7" s="17">
        <f>C8+C30+C33+C21+C39+C11+C17+C42</f>
        <v>3527.4999999999995</v>
      </c>
      <c r="D7" s="17">
        <f>D8+D30+D33+D21+D39+D11+D17+D42+D28</f>
        <v>4152.3999999999996</v>
      </c>
      <c r="E7" s="17">
        <f>E8+E30+E33+E21+E39+E11+E17+E42+E28</f>
        <v>624.9</v>
      </c>
      <c r="F7" s="15"/>
    </row>
    <row r="8" spans="1:113" s="4" customFormat="1" ht="14.25">
      <c r="A8" s="16" t="s">
        <v>9</v>
      </c>
      <c r="B8" s="16" t="s">
        <v>27</v>
      </c>
      <c r="C8" s="17">
        <f>C9</f>
        <v>940.8</v>
      </c>
      <c r="D8" s="17">
        <f t="shared" ref="D8:E9" si="0">D9</f>
        <v>1191.4000000000001</v>
      </c>
      <c r="E8" s="17">
        <f t="shared" si="0"/>
        <v>250.60000000000014</v>
      </c>
      <c r="F8" s="15"/>
    </row>
    <row r="9" spans="1:113">
      <c r="A9" s="18" t="s">
        <v>28</v>
      </c>
      <c r="B9" s="16" t="s">
        <v>29</v>
      </c>
      <c r="C9" s="17">
        <f>C10</f>
        <v>940.8</v>
      </c>
      <c r="D9" s="17">
        <f t="shared" si="0"/>
        <v>1191.4000000000001</v>
      </c>
      <c r="E9" s="17">
        <f t="shared" si="0"/>
        <v>250.60000000000014</v>
      </c>
      <c r="F9" s="15"/>
    </row>
    <row r="10" spans="1:113" ht="90">
      <c r="A10" s="19" t="s">
        <v>2</v>
      </c>
      <c r="B10" s="20" t="s">
        <v>6</v>
      </c>
      <c r="C10" s="21">
        <v>940.8</v>
      </c>
      <c r="D10" s="21">
        <v>1191.4000000000001</v>
      </c>
      <c r="E10" s="22">
        <f>D10-C10</f>
        <v>250.60000000000014</v>
      </c>
      <c r="F10" s="23" t="s">
        <v>108</v>
      </c>
    </row>
    <row r="11" spans="1:113" ht="51.75">
      <c r="A11" s="24" t="s">
        <v>86</v>
      </c>
      <c r="B11" s="25" t="s">
        <v>30</v>
      </c>
      <c r="C11" s="17">
        <f>C12</f>
        <v>598.69999999999993</v>
      </c>
      <c r="D11" s="17">
        <f>D12</f>
        <v>690.89999999999986</v>
      </c>
      <c r="E11" s="15">
        <f t="shared" ref="E11:E55" si="1">D11-C11</f>
        <v>92.199999999999932</v>
      </c>
      <c r="F11" s="15"/>
    </row>
    <row r="12" spans="1:113" ht="39">
      <c r="A12" s="26" t="s">
        <v>87</v>
      </c>
      <c r="B12" s="20" t="s">
        <v>118</v>
      </c>
      <c r="C12" s="21">
        <f>C13+C14+C15+C16</f>
        <v>598.69999999999993</v>
      </c>
      <c r="D12" s="21">
        <f>D13+D14+D15+D16</f>
        <v>690.89999999999986</v>
      </c>
      <c r="E12" s="22">
        <f t="shared" si="1"/>
        <v>92.199999999999932</v>
      </c>
      <c r="F12" s="23" t="s">
        <v>106</v>
      </c>
    </row>
    <row r="13" spans="1:113" s="4" customFormat="1" ht="76.5" customHeight="1">
      <c r="A13" s="26" t="s">
        <v>31</v>
      </c>
      <c r="B13" s="20" t="s">
        <v>32</v>
      </c>
      <c r="C13" s="21">
        <v>270.7</v>
      </c>
      <c r="D13" s="21">
        <v>346.3</v>
      </c>
      <c r="E13" s="22">
        <f t="shared" si="1"/>
        <v>75.600000000000023</v>
      </c>
      <c r="F13" s="23" t="s">
        <v>106</v>
      </c>
    </row>
    <row r="14" spans="1:113" ht="107.25" customHeight="1">
      <c r="A14" s="26" t="s">
        <v>33</v>
      </c>
      <c r="B14" s="20" t="s">
        <v>79</v>
      </c>
      <c r="C14" s="21">
        <v>1.5</v>
      </c>
      <c r="D14" s="21">
        <v>1.9</v>
      </c>
      <c r="E14" s="22">
        <f t="shared" si="1"/>
        <v>0.39999999999999991</v>
      </c>
      <c r="F14" s="23" t="s">
        <v>106</v>
      </c>
    </row>
    <row r="15" spans="1:113" ht="90.75" customHeight="1">
      <c r="A15" s="26" t="s">
        <v>34</v>
      </c>
      <c r="B15" s="20" t="s">
        <v>35</v>
      </c>
      <c r="C15" s="21">
        <v>360.4</v>
      </c>
      <c r="D15" s="21">
        <v>382.4</v>
      </c>
      <c r="E15" s="22">
        <f t="shared" si="1"/>
        <v>22</v>
      </c>
      <c r="F15" s="23" t="s">
        <v>106</v>
      </c>
    </row>
    <row r="16" spans="1:113" ht="77.25" customHeight="1">
      <c r="A16" s="26" t="s">
        <v>36</v>
      </c>
      <c r="B16" s="20" t="s">
        <v>37</v>
      </c>
      <c r="C16" s="21">
        <v>-33.9</v>
      </c>
      <c r="D16" s="21">
        <v>-39.700000000000003</v>
      </c>
      <c r="E16" s="22">
        <f t="shared" si="1"/>
        <v>-5.8000000000000043</v>
      </c>
      <c r="F16" s="23" t="s">
        <v>106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</row>
    <row r="17" spans="1:6" s="4" customFormat="1" ht="14.25">
      <c r="A17" s="18" t="s">
        <v>88</v>
      </c>
      <c r="B17" s="25" t="s">
        <v>80</v>
      </c>
      <c r="C17" s="17">
        <f>C18</f>
        <v>63.099999999999994</v>
      </c>
      <c r="D17" s="17">
        <f>D18</f>
        <v>431</v>
      </c>
      <c r="E17" s="15">
        <f>D17-C17</f>
        <v>367.9</v>
      </c>
      <c r="F17" s="15"/>
    </row>
    <row r="18" spans="1:6" ht="39">
      <c r="A18" s="27" t="s">
        <v>38</v>
      </c>
      <c r="B18" s="28" t="s">
        <v>81</v>
      </c>
      <c r="C18" s="21">
        <f>C19+C20</f>
        <v>63.099999999999994</v>
      </c>
      <c r="D18" s="21">
        <f>D19+D20</f>
        <v>431</v>
      </c>
      <c r="E18" s="21">
        <f>E19+E20</f>
        <v>181.60000000000002</v>
      </c>
      <c r="F18" s="29"/>
    </row>
    <row r="19" spans="1:6" ht="51.75">
      <c r="A19" s="27" t="s">
        <v>39</v>
      </c>
      <c r="B19" s="20" t="s">
        <v>25</v>
      </c>
      <c r="C19" s="21">
        <v>12.8</v>
      </c>
      <c r="D19" s="21">
        <v>280.60000000000002</v>
      </c>
      <c r="E19" s="22">
        <v>81.5</v>
      </c>
      <c r="F19" s="29" t="s">
        <v>110</v>
      </c>
    </row>
    <row r="20" spans="1:6" ht="79.5" customHeight="1">
      <c r="A20" s="27" t="s">
        <v>91</v>
      </c>
      <c r="B20" s="20" t="s">
        <v>82</v>
      </c>
      <c r="C20" s="21">
        <v>50.3</v>
      </c>
      <c r="D20" s="21">
        <v>150.4</v>
      </c>
      <c r="E20" s="22">
        <f t="shared" si="1"/>
        <v>100.10000000000001</v>
      </c>
      <c r="F20" s="29" t="s">
        <v>109</v>
      </c>
    </row>
    <row r="21" spans="1:6">
      <c r="A21" s="18" t="s">
        <v>10</v>
      </c>
      <c r="B21" s="16" t="s">
        <v>11</v>
      </c>
      <c r="C21" s="17">
        <f>C22+C24</f>
        <v>198.7</v>
      </c>
      <c r="D21" s="17">
        <f>D22+D24</f>
        <v>250.2</v>
      </c>
      <c r="E21" s="15">
        <f t="shared" si="1"/>
        <v>51.5</v>
      </c>
      <c r="F21" s="15"/>
    </row>
    <row r="22" spans="1:6">
      <c r="A22" s="30" t="s">
        <v>40</v>
      </c>
      <c r="B22" s="31" t="s">
        <v>41</v>
      </c>
      <c r="C22" s="32">
        <f>C23</f>
        <v>56.7</v>
      </c>
      <c r="D22" s="32">
        <f>D23</f>
        <v>70.3</v>
      </c>
      <c r="E22" s="15">
        <f t="shared" si="1"/>
        <v>13.599999999999994</v>
      </c>
      <c r="F22" s="15"/>
    </row>
    <row r="23" spans="1:6" ht="70.5" customHeight="1">
      <c r="A23" s="33" t="s">
        <v>42</v>
      </c>
      <c r="B23" s="9" t="s">
        <v>43</v>
      </c>
      <c r="C23" s="34">
        <v>56.7</v>
      </c>
      <c r="D23" s="34">
        <v>70.3</v>
      </c>
      <c r="E23" s="22">
        <f t="shared" si="1"/>
        <v>13.599999999999994</v>
      </c>
      <c r="F23" s="35" t="s">
        <v>111</v>
      </c>
    </row>
    <row r="24" spans="1:6" s="4" customFormat="1" ht="14.25">
      <c r="A24" s="36" t="s">
        <v>44</v>
      </c>
      <c r="B24" s="31" t="s">
        <v>45</v>
      </c>
      <c r="C24" s="32">
        <f>C25+C26</f>
        <v>142</v>
      </c>
      <c r="D24" s="32">
        <f t="shared" ref="D24" si="2">D25+D26</f>
        <v>179.9</v>
      </c>
      <c r="E24" s="32">
        <f>E25+E26</f>
        <v>37.899999999999991</v>
      </c>
      <c r="F24" s="32"/>
    </row>
    <row r="25" spans="1:6" ht="51.75">
      <c r="A25" s="37" t="s">
        <v>46</v>
      </c>
      <c r="B25" s="9" t="s">
        <v>47</v>
      </c>
      <c r="C25" s="34">
        <v>62.1</v>
      </c>
      <c r="D25" s="34">
        <v>59.6</v>
      </c>
      <c r="E25" s="22">
        <f t="shared" si="1"/>
        <v>-2.5</v>
      </c>
      <c r="F25" s="35" t="s">
        <v>112</v>
      </c>
    </row>
    <row r="26" spans="1:6">
      <c r="A26" s="38" t="s">
        <v>48</v>
      </c>
      <c r="B26" s="8" t="s">
        <v>49</v>
      </c>
      <c r="C26" s="32">
        <f>C27</f>
        <v>79.900000000000006</v>
      </c>
      <c r="D26" s="32">
        <f>D27</f>
        <v>120.3</v>
      </c>
      <c r="E26" s="15">
        <f t="shared" si="1"/>
        <v>40.399999999999991</v>
      </c>
      <c r="F26" s="15"/>
    </row>
    <row r="27" spans="1:6" s="4" customFormat="1" ht="76.5">
      <c r="A27" s="37" t="s">
        <v>50</v>
      </c>
      <c r="B27" s="9" t="s">
        <v>51</v>
      </c>
      <c r="C27" s="34">
        <v>79.900000000000006</v>
      </c>
      <c r="D27" s="34">
        <v>120.3</v>
      </c>
      <c r="E27" s="22">
        <f t="shared" si="1"/>
        <v>40.399999999999991</v>
      </c>
      <c r="F27" s="35" t="s">
        <v>113</v>
      </c>
    </row>
    <row r="28" spans="1:6" s="4" customFormat="1" ht="38.25">
      <c r="A28" s="16" t="s">
        <v>99</v>
      </c>
      <c r="B28" s="8" t="s">
        <v>97</v>
      </c>
      <c r="C28" s="34">
        <f>C29</f>
        <v>0</v>
      </c>
      <c r="D28" s="34">
        <f t="shared" ref="D28:E28" si="3">D29</f>
        <v>-1</v>
      </c>
      <c r="E28" s="34">
        <f t="shared" si="3"/>
        <v>-1</v>
      </c>
      <c r="F28" s="34"/>
    </row>
    <row r="29" spans="1:6" s="4" customFormat="1" ht="51">
      <c r="A29" s="39" t="s">
        <v>100</v>
      </c>
      <c r="B29" s="9" t="s">
        <v>98</v>
      </c>
      <c r="C29" s="34">
        <v>0</v>
      </c>
      <c r="D29" s="34">
        <v>-1</v>
      </c>
      <c r="E29" s="22">
        <f t="shared" ref="E29" si="4">D29-C29</f>
        <v>-1</v>
      </c>
      <c r="F29" s="22" t="s">
        <v>107</v>
      </c>
    </row>
    <row r="30" spans="1:6" s="4" customFormat="1" ht="14.25">
      <c r="A30" s="24" t="s">
        <v>12</v>
      </c>
      <c r="B30" s="8" t="s">
        <v>52</v>
      </c>
      <c r="C30" s="32">
        <f t="shared" ref="C30:D31" si="5">C31</f>
        <v>10.9</v>
      </c>
      <c r="D30" s="32">
        <f t="shared" si="5"/>
        <v>7.1</v>
      </c>
      <c r="E30" s="15">
        <f t="shared" si="1"/>
        <v>-3.8000000000000007</v>
      </c>
      <c r="F30" s="15"/>
    </row>
    <row r="31" spans="1:6" ht="51.75">
      <c r="A31" s="40" t="s">
        <v>53</v>
      </c>
      <c r="B31" s="25" t="s">
        <v>54</v>
      </c>
      <c r="C31" s="32">
        <f>C32</f>
        <v>10.9</v>
      </c>
      <c r="D31" s="32">
        <f t="shared" si="5"/>
        <v>7.1</v>
      </c>
      <c r="E31" s="15">
        <f t="shared" si="1"/>
        <v>-3.8000000000000007</v>
      </c>
      <c r="F31" s="15"/>
    </row>
    <row r="32" spans="1:6" ht="102.75">
      <c r="A32" s="41" t="s">
        <v>55</v>
      </c>
      <c r="B32" s="42" t="s">
        <v>56</v>
      </c>
      <c r="C32" s="34">
        <v>10.9</v>
      </c>
      <c r="D32" s="34">
        <v>7.1</v>
      </c>
      <c r="E32" s="22">
        <f t="shared" si="1"/>
        <v>-3.8000000000000007</v>
      </c>
      <c r="F32" s="35" t="s">
        <v>114</v>
      </c>
    </row>
    <row r="33" spans="1:6" ht="39">
      <c r="A33" s="16" t="s">
        <v>13</v>
      </c>
      <c r="B33" s="8" t="s">
        <v>14</v>
      </c>
      <c r="C33" s="32">
        <f>C34+C38+C37</f>
        <v>1336.3</v>
      </c>
      <c r="D33" s="32">
        <f>D34+D38+D37</f>
        <v>1296.3999999999999</v>
      </c>
      <c r="E33" s="32">
        <f>E34+E38+E37</f>
        <v>-39.900000000000006</v>
      </c>
      <c r="F33" s="15"/>
    </row>
    <row r="34" spans="1:6" ht="115.5">
      <c r="A34" s="16" t="s">
        <v>57</v>
      </c>
      <c r="B34" s="8" t="s">
        <v>58</v>
      </c>
      <c r="C34" s="32">
        <f>C35+C36</f>
        <v>826.4</v>
      </c>
      <c r="D34" s="32">
        <f>D35+D36</f>
        <v>626</v>
      </c>
      <c r="E34" s="15">
        <f t="shared" si="1"/>
        <v>-200.39999999999998</v>
      </c>
      <c r="F34" s="15"/>
    </row>
    <row r="35" spans="1:6" ht="90">
      <c r="A35" s="43" t="s">
        <v>59</v>
      </c>
      <c r="B35" s="9" t="s">
        <v>60</v>
      </c>
      <c r="C35" s="34">
        <v>715.6</v>
      </c>
      <c r="D35" s="34">
        <v>515.29999999999995</v>
      </c>
      <c r="E35" s="22">
        <f t="shared" si="1"/>
        <v>-200.30000000000007</v>
      </c>
      <c r="F35" s="35" t="s">
        <v>115</v>
      </c>
    </row>
    <row r="36" spans="1:6" ht="39">
      <c r="A36" s="39" t="s">
        <v>61</v>
      </c>
      <c r="B36" s="20" t="s">
        <v>62</v>
      </c>
      <c r="C36" s="21">
        <v>110.8</v>
      </c>
      <c r="D36" s="21">
        <v>110.7</v>
      </c>
      <c r="E36" s="22">
        <f t="shared" si="1"/>
        <v>-9.9999999999994316E-2</v>
      </c>
      <c r="F36" s="35"/>
    </row>
    <row r="37" spans="1:6" ht="75">
      <c r="A37" s="60" t="s">
        <v>128</v>
      </c>
      <c r="B37" s="9" t="s">
        <v>127</v>
      </c>
      <c r="C37" s="21">
        <v>0</v>
      </c>
      <c r="D37" s="21">
        <v>85.1</v>
      </c>
      <c r="E37" s="22">
        <f t="shared" si="1"/>
        <v>85.1</v>
      </c>
      <c r="F37" s="59" t="s">
        <v>129</v>
      </c>
    </row>
    <row r="38" spans="1:6" s="3" customFormat="1" ht="89.25">
      <c r="A38" s="44" t="s">
        <v>89</v>
      </c>
      <c r="B38" s="20" t="s">
        <v>63</v>
      </c>
      <c r="C38" s="21">
        <v>509.9</v>
      </c>
      <c r="D38" s="21">
        <v>585.29999999999995</v>
      </c>
      <c r="E38" s="22">
        <f t="shared" si="1"/>
        <v>75.399999999999977</v>
      </c>
      <c r="F38" s="23" t="s">
        <v>116</v>
      </c>
    </row>
    <row r="39" spans="1:6" s="4" customFormat="1" ht="38.25">
      <c r="A39" s="31" t="s">
        <v>15</v>
      </c>
      <c r="B39" s="8" t="s">
        <v>83</v>
      </c>
      <c r="C39" s="17">
        <f t="shared" ref="C39:E40" si="6">C40</f>
        <v>379</v>
      </c>
      <c r="D39" s="17">
        <f t="shared" si="6"/>
        <v>272.39999999999998</v>
      </c>
      <c r="E39" s="17">
        <f t="shared" si="6"/>
        <v>-106.60000000000002</v>
      </c>
      <c r="F39" s="15"/>
    </row>
    <row r="40" spans="1:6" s="4" customFormat="1" ht="14.25">
      <c r="A40" s="45" t="s">
        <v>64</v>
      </c>
      <c r="B40" s="9" t="s">
        <v>16</v>
      </c>
      <c r="C40" s="21">
        <f>C41</f>
        <v>379</v>
      </c>
      <c r="D40" s="21">
        <f t="shared" si="6"/>
        <v>272.39999999999998</v>
      </c>
      <c r="E40" s="21">
        <f>E41</f>
        <v>-106.60000000000002</v>
      </c>
      <c r="F40" s="21"/>
    </row>
    <row r="41" spans="1:6" s="4" customFormat="1" ht="51">
      <c r="A41" s="46" t="s">
        <v>65</v>
      </c>
      <c r="B41" s="9" t="s">
        <v>84</v>
      </c>
      <c r="C41" s="34">
        <v>379</v>
      </c>
      <c r="D41" s="34">
        <v>272.39999999999998</v>
      </c>
      <c r="E41" s="22">
        <f t="shared" si="1"/>
        <v>-106.60000000000002</v>
      </c>
      <c r="F41" s="35" t="s">
        <v>117</v>
      </c>
    </row>
    <row r="42" spans="1:6" s="4" customFormat="1" ht="38.25">
      <c r="A42" s="47" t="s">
        <v>103</v>
      </c>
      <c r="B42" s="8" t="s">
        <v>101</v>
      </c>
      <c r="C42" s="34">
        <f>C43</f>
        <v>0</v>
      </c>
      <c r="D42" s="34">
        <f t="shared" ref="D42:E42" si="7">D43</f>
        <v>14</v>
      </c>
      <c r="E42" s="34">
        <f t="shared" si="7"/>
        <v>14</v>
      </c>
      <c r="F42" s="22"/>
    </row>
    <row r="43" spans="1:6" s="4" customFormat="1" ht="104.25" customHeight="1">
      <c r="A43" s="47" t="s">
        <v>104</v>
      </c>
      <c r="B43" s="9" t="s">
        <v>102</v>
      </c>
      <c r="C43" s="34">
        <v>0</v>
      </c>
      <c r="D43" s="34">
        <v>14</v>
      </c>
      <c r="E43" s="22">
        <f>D43-C43</f>
        <v>14</v>
      </c>
      <c r="F43" s="59" t="s">
        <v>126</v>
      </c>
    </row>
    <row r="44" spans="1:6" s="4" customFormat="1" ht="14.25">
      <c r="A44" s="48" t="s">
        <v>17</v>
      </c>
      <c r="B44" s="16" t="s">
        <v>66</v>
      </c>
      <c r="C44" s="17">
        <f>C45</f>
        <v>54487.6</v>
      </c>
      <c r="D44" s="17">
        <f t="shared" ref="D44:E44" si="8">D45</f>
        <v>107058.9</v>
      </c>
      <c r="E44" s="17">
        <f t="shared" si="8"/>
        <v>52571.299999999996</v>
      </c>
      <c r="F44" s="17"/>
    </row>
    <row r="45" spans="1:6" s="4" customFormat="1" ht="38.25">
      <c r="A45" s="49" t="s">
        <v>18</v>
      </c>
      <c r="B45" s="25" t="s">
        <v>67</v>
      </c>
      <c r="C45" s="17">
        <f>C46+C57+C52+C49</f>
        <v>54487.6</v>
      </c>
      <c r="D45" s="17">
        <f>D46+D57+D52+D49</f>
        <v>107058.9</v>
      </c>
      <c r="E45" s="17">
        <f>E46+E57+E52+E49</f>
        <v>52571.299999999996</v>
      </c>
      <c r="F45" s="15"/>
    </row>
    <row r="46" spans="1:6" ht="26.25">
      <c r="A46" s="50" t="s">
        <v>68</v>
      </c>
      <c r="B46" s="51" t="s">
        <v>69</v>
      </c>
      <c r="C46" s="17">
        <f>C47+C48</f>
        <v>5466.9</v>
      </c>
      <c r="D46" s="17">
        <f t="shared" ref="D46:E46" si="9">D47+D48</f>
        <v>5466.9</v>
      </c>
      <c r="E46" s="17">
        <f t="shared" si="9"/>
        <v>0</v>
      </c>
      <c r="F46" s="15"/>
    </row>
    <row r="47" spans="1:6" s="4" customFormat="1" ht="42" customHeight="1">
      <c r="A47" s="52" t="s">
        <v>90</v>
      </c>
      <c r="B47" s="6" t="s">
        <v>92</v>
      </c>
      <c r="C47" s="21">
        <v>2282.6</v>
      </c>
      <c r="D47" s="21">
        <v>2282.6</v>
      </c>
      <c r="E47" s="22">
        <f>D47-C47</f>
        <v>0</v>
      </c>
      <c r="F47" s="22"/>
    </row>
    <row r="48" spans="1:6" s="4" customFormat="1" ht="38.25">
      <c r="A48" s="52" t="s">
        <v>93</v>
      </c>
      <c r="B48" s="6" t="s">
        <v>94</v>
      </c>
      <c r="C48" s="21">
        <v>3184.3</v>
      </c>
      <c r="D48" s="21">
        <v>3184.3</v>
      </c>
      <c r="E48" s="22">
        <f t="shared" si="1"/>
        <v>0</v>
      </c>
      <c r="F48" s="22"/>
    </row>
    <row r="49" spans="1:6" ht="39">
      <c r="A49" s="53" t="s">
        <v>19</v>
      </c>
      <c r="B49" s="54" t="s">
        <v>20</v>
      </c>
      <c r="C49" s="17">
        <f>C50</f>
        <v>30</v>
      </c>
      <c r="D49" s="17">
        <f t="shared" ref="D49" si="10">D50</f>
        <v>29.7</v>
      </c>
      <c r="E49" s="15">
        <f t="shared" si="1"/>
        <v>-0.30000000000000071</v>
      </c>
      <c r="F49" s="15"/>
    </row>
    <row r="50" spans="1:6">
      <c r="A50" s="55" t="s">
        <v>70</v>
      </c>
      <c r="B50" s="6" t="s">
        <v>71</v>
      </c>
      <c r="C50" s="21">
        <f>C51</f>
        <v>30</v>
      </c>
      <c r="D50" s="21">
        <f>D51</f>
        <v>29.7</v>
      </c>
      <c r="E50" s="21">
        <f>E51</f>
        <v>-0.30000000000000071</v>
      </c>
      <c r="F50" s="22"/>
    </row>
    <row r="51" spans="1:6" ht="102.75">
      <c r="A51" s="55" t="s">
        <v>72</v>
      </c>
      <c r="B51" s="6" t="s">
        <v>119</v>
      </c>
      <c r="C51" s="21">
        <v>30</v>
      </c>
      <c r="D51" s="21">
        <v>29.7</v>
      </c>
      <c r="E51" s="22">
        <f t="shared" si="1"/>
        <v>-0.30000000000000071</v>
      </c>
      <c r="F51" s="35" t="s">
        <v>120</v>
      </c>
    </row>
    <row r="52" spans="1:6" ht="26.25">
      <c r="A52" s="56" t="s">
        <v>21</v>
      </c>
      <c r="B52" s="54" t="s">
        <v>22</v>
      </c>
      <c r="C52" s="17">
        <f>C53+C56+C55+C54</f>
        <v>393.2</v>
      </c>
      <c r="D52" s="17">
        <f>D53+D56+D55+D54</f>
        <v>60282.6</v>
      </c>
      <c r="E52" s="17">
        <f>E53+E56+E55+E54</f>
        <v>59889.4</v>
      </c>
      <c r="F52" s="17"/>
    </row>
    <row r="53" spans="1:6" ht="64.5">
      <c r="A53" s="52" t="s">
        <v>73</v>
      </c>
      <c r="B53" s="7" t="s">
        <v>74</v>
      </c>
      <c r="C53" s="21">
        <v>13.7</v>
      </c>
      <c r="D53" s="21">
        <v>13.7</v>
      </c>
      <c r="E53" s="22">
        <f t="shared" si="1"/>
        <v>0</v>
      </c>
      <c r="F53" s="21"/>
    </row>
    <row r="54" spans="1:6" ht="90">
      <c r="A54" s="52" t="s">
        <v>73</v>
      </c>
      <c r="B54" s="6" t="s">
        <v>123</v>
      </c>
      <c r="C54" s="21">
        <v>204</v>
      </c>
      <c r="D54" s="21">
        <v>200</v>
      </c>
      <c r="E54" s="22">
        <f t="shared" si="1"/>
        <v>-4</v>
      </c>
      <c r="F54" s="29" t="s">
        <v>124</v>
      </c>
    </row>
    <row r="55" spans="1:6" ht="90">
      <c r="A55" s="52" t="s">
        <v>73</v>
      </c>
      <c r="B55" s="7" t="s">
        <v>96</v>
      </c>
      <c r="C55" s="21">
        <v>0</v>
      </c>
      <c r="D55" s="21">
        <v>59880.6</v>
      </c>
      <c r="E55" s="22">
        <f t="shared" si="1"/>
        <v>59880.6</v>
      </c>
      <c r="F55" s="35" t="s">
        <v>121</v>
      </c>
    </row>
    <row r="56" spans="1:6" ht="51.75">
      <c r="A56" s="52" t="s">
        <v>75</v>
      </c>
      <c r="B56" s="7" t="s">
        <v>76</v>
      </c>
      <c r="C56" s="21">
        <v>175.5</v>
      </c>
      <c r="D56" s="21">
        <v>188.3</v>
      </c>
      <c r="E56" s="22">
        <f t="shared" ref="E56" si="11">D56-C56</f>
        <v>12.800000000000011</v>
      </c>
      <c r="F56" s="20" t="s">
        <v>122</v>
      </c>
    </row>
    <row r="57" spans="1:6">
      <c r="A57" s="38" t="s">
        <v>23</v>
      </c>
      <c r="B57" s="54" t="s">
        <v>24</v>
      </c>
      <c r="C57" s="17">
        <f>C58+C59</f>
        <v>48597.5</v>
      </c>
      <c r="D57" s="17">
        <f t="shared" ref="D57:E57" si="12">D58+D59</f>
        <v>41279.699999999997</v>
      </c>
      <c r="E57" s="17">
        <f t="shared" si="12"/>
        <v>-7317.8</v>
      </c>
      <c r="F57" s="17"/>
    </row>
    <row r="58" spans="1:6" ht="81.75" customHeight="1">
      <c r="A58" s="55" t="s">
        <v>77</v>
      </c>
      <c r="B58" s="7" t="s">
        <v>95</v>
      </c>
      <c r="C58" s="21">
        <v>3556.5</v>
      </c>
      <c r="D58" s="21">
        <v>3372.2</v>
      </c>
      <c r="E58" s="22">
        <f>D58-C58</f>
        <v>-184.30000000000018</v>
      </c>
      <c r="F58" s="58" t="s">
        <v>131</v>
      </c>
    </row>
    <row r="59" spans="1:6" ht="36.75" customHeight="1">
      <c r="A59" s="55" t="s">
        <v>78</v>
      </c>
      <c r="B59" s="57" t="s">
        <v>85</v>
      </c>
      <c r="C59" s="21">
        <v>45041</v>
      </c>
      <c r="D59" s="21">
        <v>37907.5</v>
      </c>
      <c r="E59" s="21">
        <f>D59-C59</f>
        <v>-7133.5</v>
      </c>
      <c r="F59" s="58" t="s">
        <v>125</v>
      </c>
    </row>
  </sheetData>
  <mergeCells count="8">
    <mergeCell ref="A1:B1"/>
    <mergeCell ref="A2:F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2023-01-20T06:57:48Z</dcterms:modified>
</cp:coreProperties>
</file>