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05" windowWidth="14805" windowHeight="771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D7" i="3"/>
  <c r="C7"/>
  <c r="E47"/>
  <c r="E48"/>
  <c r="E46"/>
  <c r="E45"/>
  <c r="E43"/>
  <c r="F47"/>
  <c r="F46"/>
  <c r="D44"/>
  <c r="C44"/>
  <c r="C23"/>
  <c r="D34"/>
  <c r="E11"/>
  <c r="D9"/>
  <c r="D8" s="1"/>
  <c r="C9"/>
  <c r="C8" s="1"/>
  <c r="D41"/>
  <c r="C41"/>
  <c r="D31"/>
  <c r="C31"/>
  <c r="C19"/>
  <c r="C18" s="1"/>
  <c r="F20"/>
  <c r="D19"/>
  <c r="F19" s="1"/>
  <c r="E20"/>
  <c r="E21"/>
  <c r="D49"/>
  <c r="C49"/>
  <c r="D37"/>
  <c r="C37"/>
  <c r="C36" s="1"/>
  <c r="C34"/>
  <c r="D28"/>
  <c r="C28"/>
  <c r="D25"/>
  <c r="C25"/>
  <c r="F50"/>
  <c r="F51"/>
  <c r="E51"/>
  <c r="E50"/>
  <c r="F48"/>
  <c r="F45"/>
  <c r="F44" s="1"/>
  <c r="F43"/>
  <c r="F38"/>
  <c r="E38"/>
  <c r="F35"/>
  <c r="E35"/>
  <c r="F33"/>
  <c r="E33"/>
  <c r="E32"/>
  <c r="F29"/>
  <c r="E29"/>
  <c r="F27"/>
  <c r="E27"/>
  <c r="F26"/>
  <c r="E26"/>
  <c r="F24"/>
  <c r="E24"/>
  <c r="D23"/>
  <c r="F17"/>
  <c r="E17"/>
  <c r="F16"/>
  <c r="E16"/>
  <c r="F15"/>
  <c r="E15"/>
  <c r="F14"/>
  <c r="E14"/>
  <c r="D13"/>
  <c r="C13"/>
  <c r="C12" s="1"/>
  <c r="F10"/>
  <c r="E10"/>
  <c r="E44" l="1"/>
  <c r="D40"/>
  <c r="C40"/>
  <c r="C39" s="1"/>
  <c r="E9"/>
  <c r="E8" s="1"/>
  <c r="F31"/>
  <c r="E31"/>
  <c r="D18"/>
  <c r="E19"/>
  <c r="E18" s="1"/>
  <c r="F37"/>
  <c r="F9"/>
  <c r="E37"/>
  <c r="D22"/>
  <c r="E23"/>
  <c r="E25"/>
  <c r="C30"/>
  <c r="C22"/>
  <c r="D36"/>
  <c r="F36" s="1"/>
  <c r="E13"/>
  <c r="E12" s="1"/>
  <c r="E42"/>
  <c r="E41" s="1"/>
  <c r="E49"/>
  <c r="D12"/>
  <c r="F23"/>
  <c r="F25"/>
  <c r="F28"/>
  <c r="F8"/>
  <c r="F13"/>
  <c r="F42"/>
  <c r="F49"/>
  <c r="C6" l="1"/>
  <c r="E40"/>
  <c r="F18"/>
  <c r="E36"/>
  <c r="F12"/>
  <c r="E22"/>
  <c r="F34"/>
  <c r="E28"/>
  <c r="F41"/>
  <c r="F40" s="1"/>
  <c r="F22"/>
  <c r="E34"/>
  <c r="D39"/>
  <c r="D30"/>
  <c r="D6" l="1"/>
  <c r="F39"/>
  <c r="E39"/>
  <c r="F7"/>
  <c r="F30"/>
  <c r="E30"/>
  <c r="E7" s="1"/>
  <c r="E6" l="1"/>
  <c r="F6"/>
</calcChain>
</file>

<file path=xl/sharedStrings.xml><?xml version="1.0" encoding="utf-8"?>
<sst xmlns="http://schemas.openxmlformats.org/spreadsheetml/2006/main" count="102" uniqueCount="99">
  <si>
    <t>Код бюджетной классификации Российской Федерации</t>
  </si>
  <si>
    <t>ВСЕГО ДОХОДОВ</t>
  </si>
  <si>
    <t>182 1 01 02010 01 0000 110</t>
  </si>
  <si>
    <t>Исполнено, тыс.руб.</t>
  </si>
  <si>
    <t>Показатели исполнения</t>
  </si>
  <si>
    <t>процент исполнения, %</t>
  </si>
  <si>
    <t>отклонение ("-" неисполнено, "+" перевыполнение плана), тыс.руб.</t>
  </si>
  <si>
    <t>Наименование статьи дохода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</si>
  <si>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</si>
  <si>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000 8 50 00000 00 0000 000</t>
  </si>
  <si>
    <t>000 1 00 00000 00 0000 000</t>
  </si>
  <si>
    <t>000 1 01 00000 00 0000 000</t>
  </si>
  <si>
    <t>000 1 06 00000 00 0000 000</t>
  </si>
  <si>
    <t>Налоги на имущество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</si>
  <si>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</si>
  <si>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</si>
  <si>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</si>
  <si>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</si>
  <si>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компенсации затрат государства</t>
  </si>
  <si>
    <t>000 2 00 00000 00 0000 000</t>
  </si>
  <si>
    <t>000 2 02 00000 00 0000 000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</si>
  <si>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</si>
  <si>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</si>
  <si>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</si>
  <si>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</si>
  <si>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НАЛОГОВЫЕ И НЕНАЛОГОВЫЕ ДОХОДЫ</t>
  </si>
  <si>
    <t>НАЛОГИ НА ПРИБЫЛЬ, ДОХОДЫ</t>
  </si>
  <si>
    <t>000 1 01 02000 01 0000 110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</si>
  <si>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</si>
  <si>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</si>
  <si>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000 1 05 01000 00 0000 110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</si>
  <si>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</si>
  <si>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</si>
  <si>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</si>
  <si>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</si>
  <si>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</si>
  <si>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</si>
  <si>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</si>
  <si>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</si>
  <si>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</si>
  <si>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</si>
  <si>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</si>
  <si>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</si>
  <si>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</si>
  <si>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660 1 08 04020 01 0000 110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</si>
  <si>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</si>
  <si>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</si>
  <si>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</si>
  <si>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660 1 11 05025 10 0000 120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</si>
  <si>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</si>
  <si>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660 1 11 05075 10 0000 120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</si>
  <si>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</si>
  <si>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</si>
  <si>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</si>
  <si>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</si>
  <si>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0 00 1 13 02000 00 0000 130</t>
  </si>
  <si>
    <t xml:space="preserve">660 1 13 02065 10 0000 130 
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</si>
  <si>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</si>
  <si>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</si>
  <si>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</si>
  <si>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</si>
  <si>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660 2 02 30024 10 0000 150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</si>
  <si>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</si>
  <si>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660 2 02 35118 10 0000 150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</si>
  <si>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</si>
  <si>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660 2 02 40014 10 0000 150</t>
  </si>
  <si>
    <t>660 2 02 49999 10 0000 150</t>
  </si>
  <si>
    <t xml:space="preserve">Акцизы по подакцизным товарам (продукции), производимым на территории Российской Федерации
</t>
  </si>
  <si>
    <t>НАЛОГ НА СОВОКУПНЫЙ ДОХОД</t>
  </si>
  <si>
    <t xml:space="preserve">Налог, взимаемый в связи с применением упрощенной системы налогообложения
</t>
  </si>
  <si>
    <t xml:space="preserve"> ДОХОДЫ ОТ ОКАЗАНИЯ ПЛАТНЫХ УСЛУГ (РАБОТ) И КОМПЕНСАЦИИ  ЗАТРАТ ГОСУДАРСТВА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</si>
  <si>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</si>
  <si>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Дотации  на выравнивание бюджетной обеспеченности</t>
  </si>
  <si>
    <t>Прочие межбюджетные трансферты, передаваемые бюджетам сельских поселений</t>
  </si>
  <si>
    <t xml:space="preserve">0001 03 00000 00 0000 000
</t>
  </si>
  <si>
    <t xml:space="preserve">0001 03 02000 01 0000 110
</t>
  </si>
  <si>
    <t>000 1 05 00000 00 0000 110</t>
  </si>
  <si>
    <t>000 1 11 09045 10 0000 120</t>
  </si>
  <si>
    <t>000 2 02 15001 00 0000150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</si>
  <si>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</si>
  <si>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Дотации бюджетам сельских поселений на выравнивание бюджетной обеспеченности из бюджета субъекта Российской Федерации</t>
  </si>
  <si>
    <t>660 2 02 16001 10 0000 150</t>
  </si>
  <si>
    <t>100 1 03 02231 01 0000 110</t>
  </si>
  <si>
    <t>100 1 03 02241 01 0000 110</t>
  </si>
  <si>
    <t>100 1 03 02251 01 0000 110</t>
  </si>
  <si>
    <t>100 1 03 02261 01 0000 110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</si>
  <si>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</si>
  <si>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</si>
  <si>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</si>
  <si>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</si>
  <si>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</si>
  <si>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182 1 05 01011 01 0000 110</t>
  </si>
  <si>
    <t>-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</si>
  <si>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</si>
  <si>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</si>
  <si>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</si>
  <si>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</si>
  <si>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>Сведения об исполнении местного бюджета по доходам в разрезе видов доходов за девять месяцев  2023 года в сравнении с запланированными значениями на соответствующий период</t>
  </si>
  <si>
    <t>Кассовый план на девять месяцев 2023 года, тыс.руб.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</si>
</sst>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164" fontId="3" fillId="0" borderId="1" xfId="1" applyNumberFormat="1" applyFont="1" applyFill="1" applyBorder="1" applyAlignment="1"/>
    <xf numFmtId="164" fontId="2" fillId="0" borderId="1" xfId="1" applyNumberFormat="1" applyFont="1" applyFill="1" applyBorder="1" applyAlignment="1"/>
    <xf numFmtId="0" fontId="6" fillId="2" borderId="0" xfId="0" applyFont="1" applyFill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" fontId="2" fillId="2" borderId="1" xfId="0" applyNumberFormat="1" applyFont="1" applyFill="1" applyBorder="1"/>
    <xf numFmtId="0" fontId="7" fillId="0" borderId="1" xfId="0" applyFont="1" applyBorder="1" applyAlignment="1">
      <alignment wrapText="1"/>
    </xf>
    <xf numFmtId="4" fontId="3" fillId="2" borderId="1" xfId="0" applyNumberFormat="1" applyFont="1" applyFill="1" applyBorder="1"/>
    <xf numFmtId="3" fontId="3" fillId="2" borderId="4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left" wrapText="1"/>
    </xf>
    <xf numFmtId="3" fontId="3" fillId="2" borderId="5" xfId="0" applyNumberFormat="1" applyFont="1" applyFill="1" applyBorder="1" applyAlignment="1">
      <alignment horizontal="left"/>
    </xf>
    <xf numFmtId="4" fontId="3" fillId="2" borderId="3" xfId="0" applyNumberFormat="1" applyFont="1" applyFill="1" applyBorder="1"/>
    <xf numFmtId="3" fontId="2" fillId="2" borderId="5" xfId="0" applyNumberFormat="1" applyFont="1" applyFill="1" applyBorder="1" applyAlignment="1">
      <alignment horizontal="left"/>
    </xf>
    <xf numFmtId="4" fontId="2" fillId="2" borderId="3" xfId="0" applyNumberFormat="1" applyFont="1" applyFill="1" applyBorder="1"/>
    <xf numFmtId="3" fontId="3" fillId="2" borderId="1" xfId="0" applyNumberFormat="1" applyFont="1" applyFill="1" applyBorder="1" applyAlignment="1">
      <alignment horizontal="left"/>
    </xf>
    <xf numFmtId="0" fontId="2" fillId="2" borderId="3" xfId="0" applyFont="1" applyFill="1" applyBorder="1"/>
    <xf numFmtId="0" fontId="3" fillId="2" borderId="3" xfId="0" applyFont="1" applyFill="1" applyBorder="1"/>
    <xf numFmtId="3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51"/>
  <sheetViews>
    <sheetView tabSelected="1" workbookViewId="0">
      <selection activeCell="O13" sqref="O13"/>
    </sheetView>
  </sheetViews>
  <sheetFormatPr defaultColWidth="9.140625" defaultRowHeight="15"/>
  <cols>
    <col min="1" max="1" width="27.5703125" style="12" customWidth="1"/>
    <col min="2" max="2" width="48.7109375" style="7" customWidth="1"/>
    <col min="3" max="5" width="15.85546875" style="7" customWidth="1"/>
    <col min="6" max="6" width="12.85546875" style="7" customWidth="1"/>
    <col min="7" max="98" width="9.140625" style="7" customWidth="1"/>
    <col min="99" max="16384" width="9.140625" style="7"/>
  </cols>
  <sheetData>
    <row r="1" spans="1:6">
      <c r="A1" s="57"/>
      <c r="B1" s="57"/>
      <c r="D1" s="8"/>
      <c r="F1" s="8"/>
    </row>
    <row r="2" spans="1:6" ht="30" customHeight="1">
      <c r="A2" s="58" t="s">
        <v>97</v>
      </c>
      <c r="B2" s="58"/>
      <c r="C2" s="58"/>
      <c r="D2" s="58"/>
      <c r="E2" s="58"/>
      <c r="F2" s="58"/>
    </row>
    <row r="3" spans="1:6">
      <c r="A3" s="9"/>
      <c r="B3" s="9"/>
      <c r="D3" s="9"/>
    </row>
    <row r="4" spans="1:6">
      <c r="A4" s="59" t="s">
        <v>0</v>
      </c>
      <c r="B4" s="61" t="s">
        <v>7</v>
      </c>
      <c r="C4" s="63" t="s">
        <v>98</v>
      </c>
      <c r="D4" s="63" t="s">
        <v>3</v>
      </c>
      <c r="E4" s="64" t="s">
        <v>4</v>
      </c>
      <c r="F4" s="64"/>
    </row>
    <row r="5" spans="1:6" ht="60">
      <c r="A5" s="60"/>
      <c r="B5" s="62"/>
      <c r="C5" s="63"/>
      <c r="D5" s="63"/>
      <c r="E5" s="1" t="s">
        <v>6</v>
      </c>
      <c r="F5" s="51" t="s">
        <v>5</v>
      </c>
    </row>
    <row r="6" spans="1:6" s="10" customFormat="1" ht="14.25">
      <c r="A6" s="2" t="s">
        <v>9</v>
      </c>
      <c r="B6" s="3" t="s">
        <v>1</v>
      </c>
      <c r="C6" s="4">
        <f>C7+C39</f>
        <v>34395.4</v>
      </c>
      <c r="D6" s="4">
        <f>D7+D39</f>
        <v>34375.599999999999</v>
      </c>
      <c r="E6" s="4">
        <f>E7+E39</f>
        <v>-19.799999999999869</v>
      </c>
      <c r="F6" s="5">
        <f>D6*100/C6</f>
        <v>99.942434162707798</v>
      </c>
    </row>
    <row r="7" spans="1:6" s="10" customFormat="1" ht="14.25">
      <c r="A7" s="16" t="s">
        <v>10</v>
      </c>
      <c r="B7" s="16" t="s">
        <v>25</v>
      </c>
      <c r="C7" s="27">
        <f>C8+C28+C30+C22+C36+C12+C18</f>
        <v>2981.5</v>
      </c>
      <c r="D7" s="27">
        <f>D8+D28+D30+D22+D36+D12+D18</f>
        <v>2962.2</v>
      </c>
      <c r="E7" s="27">
        <f>E8+E28+E30+E22+E36+E12+E18</f>
        <v>-19.299999999999869</v>
      </c>
      <c r="F7" s="5">
        <f t="shared" ref="F7:F43" si="0">D7*100/C7</f>
        <v>99.352674828106657</v>
      </c>
    </row>
    <row r="8" spans="1:6" s="11" customFormat="1" ht="14.25">
      <c r="A8" s="16" t="s">
        <v>11</v>
      </c>
      <c r="B8" s="16" t="s">
        <v>26</v>
      </c>
      <c r="C8" s="27">
        <f>C9</f>
        <v>859.1</v>
      </c>
      <c r="D8" s="27">
        <f>D9</f>
        <v>859.2</v>
      </c>
      <c r="E8" s="27">
        <f>E9</f>
        <v>0.10000000000002274</v>
      </c>
      <c r="F8" s="5">
        <f t="shared" si="0"/>
        <v>100.01164008846467</v>
      </c>
    </row>
    <row r="9" spans="1:6">
      <c r="A9" s="28" t="s">
        <v>27</v>
      </c>
      <c r="B9" s="16" t="s">
        <v>28</v>
      </c>
      <c r="C9" s="27">
        <f>C10+C11</f>
        <v>859.1</v>
      </c>
      <c r="D9" s="27">
        <f t="shared" ref="D9:E9" si="1">D10+D11</f>
        <v>859.2</v>
      </c>
      <c r="E9" s="27">
        <f t="shared" si="1"/>
        <v>0.10000000000002274</v>
      </c>
      <c r="F9" s="5">
        <f>D9*100/C9</f>
        <v>100.01164008846467</v>
      </c>
    </row>
    <row r="10" spans="1:6" ht="64.5">
      <c r="A10" s="29" t="s">
        <v>2</v>
      </c>
      <c r="B10" s="53" t="s">
        <v>8</v>
      </c>
      <c r="C10" s="25">
        <v>859.1</v>
      </c>
      <c r="D10" s="25">
        <v>848.7</v>
      </c>
      <c r="E10" s="6">
        <f t="shared" ref="E10:E42" si="2">D10-C10</f>
        <v>-10.399999999999977</v>
      </c>
      <c r="F10" s="6">
        <f t="shared" si="0"/>
        <v>98.789430799674079</v>
      </c>
    </row>
    <row r="11" spans="1:6" ht="39">
      <c r="A11" s="54" t="s">
        <v>93</v>
      </c>
      <c r="B11" s="52" t="s">
        <v>94</v>
      </c>
      <c r="C11" s="25">
        <v>0</v>
      </c>
      <c r="D11" s="25">
        <v>10.5</v>
      </c>
      <c r="E11" s="6">
        <f t="shared" si="2"/>
        <v>10.5</v>
      </c>
      <c r="F11" s="55" t="s">
        <v>92</v>
      </c>
    </row>
    <row r="12" spans="1:6" ht="51.75" customHeight="1">
      <c r="A12" s="31" t="s">
        <v>74</v>
      </c>
      <c r="B12" s="17" t="s">
        <v>29</v>
      </c>
      <c r="C12" s="27">
        <f>C13</f>
        <v>518</v>
      </c>
      <c r="D12" s="27">
        <f>D13</f>
        <v>596.80000000000007</v>
      </c>
      <c r="E12" s="27">
        <f>E13</f>
        <v>78.800000000000068</v>
      </c>
      <c r="F12" s="5">
        <f t="shared" si="0"/>
        <v>115.21235521235522</v>
      </c>
    </row>
    <row r="13" spans="1:6" ht="42" customHeight="1">
      <c r="A13" s="32" t="s">
        <v>75</v>
      </c>
      <c r="B13" s="13" t="s">
        <v>67</v>
      </c>
      <c r="C13" s="25">
        <f>C14+C15+C16+C17</f>
        <v>518</v>
      </c>
      <c r="D13" s="25">
        <f>D14+D15+D16+D17</f>
        <v>596.80000000000007</v>
      </c>
      <c r="E13" s="6">
        <f t="shared" si="2"/>
        <v>78.800000000000068</v>
      </c>
      <c r="F13" s="6">
        <f t="shared" si="0"/>
        <v>115.21235521235522</v>
      </c>
    </row>
    <row r="14" spans="1:6" s="11" customFormat="1" ht="102.75">
      <c r="A14" s="32" t="s">
        <v>82</v>
      </c>
      <c r="B14" s="52" t="s">
        <v>86</v>
      </c>
      <c r="C14" s="25">
        <v>231.7</v>
      </c>
      <c r="D14" s="25">
        <v>305.7</v>
      </c>
      <c r="E14" s="6">
        <f t="shared" si="2"/>
        <v>74</v>
      </c>
      <c r="F14" s="6">
        <f t="shared" si="0"/>
        <v>131.93785066896851</v>
      </c>
    </row>
    <row r="15" spans="1:6" ht="115.5">
      <c r="A15" s="32" t="s">
        <v>83</v>
      </c>
      <c r="B15" s="52" t="s">
        <v>87</v>
      </c>
      <c r="C15" s="25">
        <v>1.3</v>
      </c>
      <c r="D15" s="25">
        <v>1.7</v>
      </c>
      <c r="E15" s="6">
        <f t="shared" si="2"/>
        <v>0.39999999999999991</v>
      </c>
      <c r="F15" s="6">
        <f t="shared" si="0"/>
        <v>130.76923076923077</v>
      </c>
    </row>
    <row r="16" spans="1:6" ht="102.75">
      <c r="A16" s="32" t="s">
        <v>84</v>
      </c>
      <c r="B16" s="52" t="s">
        <v>88</v>
      </c>
      <c r="C16" s="25">
        <v>313.7</v>
      </c>
      <c r="D16" s="25">
        <v>325.3</v>
      </c>
      <c r="E16" s="6">
        <f t="shared" si="2"/>
        <v>11.600000000000023</v>
      </c>
      <c r="F16" s="6">
        <f t="shared" si="0"/>
        <v>103.69780044628627</v>
      </c>
    </row>
    <row r="17" spans="1:113" ht="102.75">
      <c r="A17" s="32" t="s">
        <v>85</v>
      </c>
      <c r="B17" s="52" t="s">
        <v>89</v>
      </c>
      <c r="C17" s="25">
        <v>-28.7</v>
      </c>
      <c r="D17" s="25">
        <v>-35.9</v>
      </c>
      <c r="E17" s="6">
        <f t="shared" si="2"/>
        <v>-7.1999999999999993</v>
      </c>
      <c r="F17" s="6">
        <f t="shared" si="0"/>
        <v>125.08710801393728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</row>
    <row r="18" spans="1:113" s="11" customFormat="1" ht="14.25">
      <c r="A18" s="28" t="s">
        <v>76</v>
      </c>
      <c r="B18" s="17" t="s">
        <v>68</v>
      </c>
      <c r="C18" s="27">
        <f>C19</f>
        <v>161.30000000000001</v>
      </c>
      <c r="D18" s="27">
        <f>D19</f>
        <v>308.5</v>
      </c>
      <c r="E18" s="27">
        <f t="shared" ref="E18:F18" si="3">E19</f>
        <v>147.19999999999999</v>
      </c>
      <c r="F18" s="27">
        <f t="shared" si="3"/>
        <v>191.25852448853067</v>
      </c>
    </row>
    <row r="19" spans="1:113" ht="45">
      <c r="A19" s="30" t="s">
        <v>30</v>
      </c>
      <c r="B19" s="26" t="s">
        <v>69</v>
      </c>
      <c r="C19" s="25">
        <f>C21+C20</f>
        <v>161.30000000000001</v>
      </c>
      <c r="D19" s="25">
        <f>D21+D20</f>
        <v>308.5</v>
      </c>
      <c r="E19" s="6">
        <f t="shared" si="2"/>
        <v>147.19999999999999</v>
      </c>
      <c r="F19" s="6">
        <f>D19*100/C19</f>
        <v>191.25852448853067</v>
      </c>
    </row>
    <row r="20" spans="1:113" ht="26.25">
      <c r="A20" s="30" t="s">
        <v>91</v>
      </c>
      <c r="B20" s="52" t="s">
        <v>90</v>
      </c>
      <c r="C20" s="25">
        <v>91</v>
      </c>
      <c r="D20" s="25">
        <v>335.2</v>
      </c>
      <c r="E20" s="6">
        <f t="shared" si="2"/>
        <v>244.2</v>
      </c>
      <c r="F20" s="6">
        <f t="shared" si="0"/>
        <v>368.35164835164835</v>
      </c>
    </row>
    <row r="21" spans="1:113" ht="45">
      <c r="A21" s="30" t="s">
        <v>31</v>
      </c>
      <c r="B21" s="13" t="s">
        <v>32</v>
      </c>
      <c r="C21" s="25">
        <v>70.3</v>
      </c>
      <c r="D21" s="25">
        <v>-26.7</v>
      </c>
      <c r="E21" s="6">
        <f t="shared" si="2"/>
        <v>-97</v>
      </c>
      <c r="F21" s="6" t="s">
        <v>92</v>
      </c>
    </row>
    <row r="22" spans="1:113">
      <c r="A22" s="28" t="s">
        <v>12</v>
      </c>
      <c r="B22" s="16" t="s">
        <v>13</v>
      </c>
      <c r="C22" s="27">
        <f>C23+C25</f>
        <v>108</v>
      </c>
      <c r="D22" s="27">
        <f>D23+D25</f>
        <v>-239.2</v>
      </c>
      <c r="E22" s="5">
        <f t="shared" si="2"/>
        <v>-347.2</v>
      </c>
      <c r="F22" s="5">
        <f t="shared" si="0"/>
        <v>-221.4814814814815</v>
      </c>
    </row>
    <row r="23" spans="1:113">
      <c r="A23" s="33" t="s">
        <v>33</v>
      </c>
      <c r="B23" s="18" t="s">
        <v>34</v>
      </c>
      <c r="C23" s="34">
        <f>C24</f>
        <v>56.2</v>
      </c>
      <c r="D23" s="34">
        <f>D24</f>
        <v>199.2</v>
      </c>
      <c r="E23" s="5">
        <f t="shared" si="2"/>
        <v>143</v>
      </c>
      <c r="F23" s="5">
        <f t="shared" si="0"/>
        <v>354.44839857651243</v>
      </c>
    </row>
    <row r="24" spans="1:113" ht="60">
      <c r="A24" s="35" t="s">
        <v>35</v>
      </c>
      <c r="B24" s="19" t="s">
        <v>36</v>
      </c>
      <c r="C24" s="36">
        <v>56.2</v>
      </c>
      <c r="D24" s="36">
        <v>199.2</v>
      </c>
      <c r="E24" s="6">
        <f t="shared" si="2"/>
        <v>143</v>
      </c>
      <c r="F24" s="6">
        <f t="shared" si="0"/>
        <v>354.44839857651243</v>
      </c>
    </row>
    <row r="25" spans="1:113" s="11" customFormat="1" ht="14.25">
      <c r="A25" s="37" t="s">
        <v>37</v>
      </c>
      <c r="B25" s="18" t="s">
        <v>38</v>
      </c>
      <c r="C25" s="34">
        <f>C26+C27</f>
        <v>51.8</v>
      </c>
      <c r="D25" s="34">
        <f>D26+D27</f>
        <v>-438.4</v>
      </c>
      <c r="E25" s="5">
        <f t="shared" si="2"/>
        <v>-490.2</v>
      </c>
      <c r="F25" s="5">
        <f t="shared" si="0"/>
        <v>-846.33204633204639</v>
      </c>
    </row>
    <row r="26" spans="1:113" ht="45">
      <c r="A26" s="38" t="s">
        <v>39</v>
      </c>
      <c r="B26" s="19" t="s">
        <v>40</v>
      </c>
      <c r="C26" s="36">
        <v>33.799999999999997</v>
      </c>
      <c r="D26" s="36">
        <v>-456.5</v>
      </c>
      <c r="E26" s="6">
        <f t="shared" si="2"/>
        <v>-490.3</v>
      </c>
      <c r="F26" s="6">
        <f t="shared" si="0"/>
        <v>-1350.5917159763314</v>
      </c>
    </row>
    <row r="27" spans="1:113" s="11" customFormat="1" ht="45">
      <c r="A27" s="38" t="s">
        <v>41</v>
      </c>
      <c r="B27" s="19" t="s">
        <v>42</v>
      </c>
      <c r="C27" s="36">
        <v>18</v>
      </c>
      <c r="D27" s="36">
        <v>18.100000000000001</v>
      </c>
      <c r="E27" s="6">
        <f t="shared" si="2"/>
        <v>0.10000000000000142</v>
      </c>
      <c r="F27" s="6">
        <f t="shared" si="0"/>
        <v>100.55555555555557</v>
      </c>
    </row>
    <row r="28" spans="1:113" s="11" customFormat="1" ht="28.5">
      <c r="A28" s="31" t="s">
        <v>14</v>
      </c>
      <c r="B28" s="17" t="s">
        <v>43</v>
      </c>
      <c r="C28" s="34">
        <f>C29</f>
        <v>6.3</v>
      </c>
      <c r="D28" s="34">
        <f>D29</f>
        <v>6.3</v>
      </c>
      <c r="E28" s="5">
        <f t="shared" si="2"/>
        <v>0</v>
      </c>
      <c r="F28" s="5">
        <f t="shared" si="0"/>
        <v>100</v>
      </c>
    </row>
    <row r="29" spans="1:113" ht="90">
      <c r="A29" s="40" t="s">
        <v>44</v>
      </c>
      <c r="B29" s="21" t="s">
        <v>45</v>
      </c>
      <c r="C29" s="36">
        <v>6.3</v>
      </c>
      <c r="D29" s="36">
        <v>6.3</v>
      </c>
      <c r="E29" s="6">
        <f t="shared" si="2"/>
        <v>0</v>
      </c>
      <c r="F29" s="6">
        <f t="shared" si="0"/>
        <v>100</v>
      </c>
    </row>
    <row r="30" spans="1:113" ht="43.5">
      <c r="A30" s="16" t="s">
        <v>15</v>
      </c>
      <c r="B30" s="20" t="s">
        <v>16</v>
      </c>
      <c r="C30" s="34">
        <f>C31+C34</f>
        <v>1129.5999999999999</v>
      </c>
      <c r="D30" s="34">
        <f>D31+D34</f>
        <v>1230.6999999999998</v>
      </c>
      <c r="E30" s="34">
        <f>E31+E34</f>
        <v>101.10000000000004</v>
      </c>
      <c r="F30" s="34">
        <f>F31+F34</f>
        <v>216.34580733524703</v>
      </c>
    </row>
    <row r="31" spans="1:113" ht="129">
      <c r="A31" s="16" t="s">
        <v>46</v>
      </c>
      <c r="B31" s="20" t="s">
        <v>47</v>
      </c>
      <c r="C31" s="34">
        <f>C32+C33</f>
        <v>622.69999999999993</v>
      </c>
      <c r="D31" s="34">
        <f t="shared" ref="D31:E31" si="4">D32+D33</f>
        <v>720.8</v>
      </c>
      <c r="E31" s="34">
        <f t="shared" si="4"/>
        <v>98.100000000000037</v>
      </c>
      <c r="F31" s="6">
        <f t="shared" si="0"/>
        <v>115.75397462662599</v>
      </c>
    </row>
    <row r="32" spans="1:113" ht="90">
      <c r="A32" s="41" t="s">
        <v>48</v>
      </c>
      <c r="B32" s="19" t="s">
        <v>49</v>
      </c>
      <c r="C32" s="36">
        <v>546.79999999999995</v>
      </c>
      <c r="D32" s="36">
        <v>645</v>
      </c>
      <c r="E32" s="6">
        <f t="shared" si="2"/>
        <v>98.200000000000045</v>
      </c>
      <c r="F32" s="6">
        <v>0</v>
      </c>
    </row>
    <row r="33" spans="1:6" ht="45">
      <c r="A33" s="42" t="s">
        <v>50</v>
      </c>
      <c r="B33" s="13" t="s">
        <v>51</v>
      </c>
      <c r="C33" s="25">
        <v>75.900000000000006</v>
      </c>
      <c r="D33" s="25">
        <v>75.8</v>
      </c>
      <c r="E33" s="6">
        <f t="shared" si="2"/>
        <v>-0.10000000000000853</v>
      </c>
      <c r="F33" s="6">
        <f t="shared" si="0"/>
        <v>99.868247694334642</v>
      </c>
    </row>
    <row r="34" spans="1:6" ht="105">
      <c r="A34" s="43" t="s">
        <v>52</v>
      </c>
      <c r="B34" s="13" t="s">
        <v>53</v>
      </c>
      <c r="C34" s="25">
        <f>C35</f>
        <v>506.9</v>
      </c>
      <c r="D34" s="25">
        <f>D35</f>
        <v>509.9</v>
      </c>
      <c r="E34" s="6">
        <f t="shared" si="2"/>
        <v>3</v>
      </c>
      <c r="F34" s="6">
        <f t="shared" si="0"/>
        <v>100.59183270862104</v>
      </c>
    </row>
    <row r="35" spans="1:6" s="10" customFormat="1" ht="90">
      <c r="A35" s="43" t="s">
        <v>77</v>
      </c>
      <c r="B35" s="13" t="s">
        <v>54</v>
      </c>
      <c r="C35" s="25">
        <v>506.9</v>
      </c>
      <c r="D35" s="25">
        <v>509.9</v>
      </c>
      <c r="E35" s="6">
        <f t="shared" si="2"/>
        <v>3</v>
      </c>
      <c r="F35" s="6">
        <f t="shared" si="0"/>
        <v>100.59183270862104</v>
      </c>
    </row>
    <row r="36" spans="1:6" s="11" customFormat="1" ht="42.75">
      <c r="A36" s="18" t="s">
        <v>17</v>
      </c>
      <c r="B36" s="20" t="s">
        <v>70</v>
      </c>
      <c r="C36" s="27">
        <f t="shared" ref="C36:D36" si="5">C37</f>
        <v>199.2</v>
      </c>
      <c r="D36" s="27">
        <f t="shared" si="5"/>
        <v>199.9</v>
      </c>
      <c r="E36" s="5">
        <f t="shared" si="2"/>
        <v>0.70000000000001705</v>
      </c>
      <c r="F36" s="5">
        <f t="shared" si="0"/>
        <v>100.35140562248996</v>
      </c>
    </row>
    <row r="37" spans="1:6" s="11" customFormat="1">
      <c r="A37" s="44" t="s">
        <v>55</v>
      </c>
      <c r="B37" s="19" t="s">
        <v>18</v>
      </c>
      <c r="C37" s="25">
        <f>C38</f>
        <v>199.2</v>
      </c>
      <c r="D37" s="25">
        <f>D38</f>
        <v>199.9</v>
      </c>
      <c r="E37" s="6">
        <f t="shared" si="2"/>
        <v>0.70000000000001705</v>
      </c>
      <c r="F37" s="6">
        <f t="shared" si="0"/>
        <v>100.35140562248996</v>
      </c>
    </row>
    <row r="38" spans="1:6" s="11" customFormat="1" ht="45">
      <c r="A38" s="45" t="s">
        <v>56</v>
      </c>
      <c r="B38" s="19" t="s">
        <v>71</v>
      </c>
      <c r="C38" s="36">
        <v>199.2</v>
      </c>
      <c r="D38" s="36">
        <v>199.9</v>
      </c>
      <c r="E38" s="6">
        <f t="shared" si="2"/>
        <v>0.70000000000001705</v>
      </c>
      <c r="F38" s="6">
        <f t="shared" si="0"/>
        <v>100.35140562248996</v>
      </c>
    </row>
    <row r="39" spans="1:6" s="11" customFormat="1" ht="14.25">
      <c r="A39" s="46" t="s">
        <v>19</v>
      </c>
      <c r="B39" s="16" t="s">
        <v>57</v>
      </c>
      <c r="C39" s="27">
        <f>C40</f>
        <v>31413.9</v>
      </c>
      <c r="D39" s="27">
        <f>D40</f>
        <v>31413.4</v>
      </c>
      <c r="E39" s="5">
        <f t="shared" ref="E39" si="6">D39-C39</f>
        <v>-0.5</v>
      </c>
      <c r="F39" s="5">
        <f t="shared" ref="F39" si="7">D39*100/C39</f>
        <v>99.998408347896941</v>
      </c>
    </row>
    <row r="40" spans="1:6" s="11" customFormat="1" ht="42.75">
      <c r="A40" s="47" t="s">
        <v>20</v>
      </c>
      <c r="B40" s="17" t="s">
        <v>58</v>
      </c>
      <c r="C40" s="27">
        <f>C41+C49+C44</f>
        <v>31413.9</v>
      </c>
      <c r="D40" s="27">
        <f t="shared" ref="D40:F40" si="8">D41+D49+D44</f>
        <v>31413.4</v>
      </c>
      <c r="E40" s="27">
        <f t="shared" si="8"/>
        <v>-0.50000000000181899</v>
      </c>
      <c r="F40" s="27" t="e">
        <f t="shared" si="8"/>
        <v>#DIV/0!</v>
      </c>
    </row>
    <row r="41" spans="1:6" ht="30">
      <c r="A41" s="48" t="s">
        <v>59</v>
      </c>
      <c r="B41" s="22" t="s">
        <v>60</v>
      </c>
      <c r="C41" s="27">
        <f>C42+C43</f>
        <v>4032</v>
      </c>
      <c r="D41" s="27">
        <f t="shared" ref="D41:E41" si="9">D42+D43</f>
        <v>4032</v>
      </c>
      <c r="E41" s="27">
        <f t="shared" si="9"/>
        <v>0</v>
      </c>
      <c r="F41" s="5">
        <f t="shared" si="0"/>
        <v>100</v>
      </c>
    </row>
    <row r="42" spans="1:6" s="11" customFormat="1" ht="30">
      <c r="A42" s="49" t="s">
        <v>78</v>
      </c>
      <c r="B42" s="23" t="s">
        <v>72</v>
      </c>
      <c r="C42" s="25">
        <v>1805.1</v>
      </c>
      <c r="D42" s="25">
        <v>1805.1</v>
      </c>
      <c r="E42" s="6">
        <f t="shared" si="2"/>
        <v>0</v>
      </c>
      <c r="F42" s="6">
        <f t="shared" si="0"/>
        <v>100</v>
      </c>
    </row>
    <row r="43" spans="1:6" s="11" customFormat="1" ht="45">
      <c r="A43" s="49" t="s">
        <v>81</v>
      </c>
      <c r="B43" s="23" t="s">
        <v>80</v>
      </c>
      <c r="C43" s="25">
        <v>2226.9</v>
      </c>
      <c r="D43" s="25">
        <v>2226.9</v>
      </c>
      <c r="E43" s="6">
        <f>D43-C43</f>
        <v>0</v>
      </c>
      <c r="F43" s="6">
        <f t="shared" si="0"/>
        <v>100</v>
      </c>
    </row>
    <row r="44" spans="1:6" ht="29.25">
      <c r="A44" s="39" t="s">
        <v>21</v>
      </c>
      <c r="B44" s="24" t="s">
        <v>22</v>
      </c>
      <c r="C44" s="27">
        <f>C45+C48+C46+C47</f>
        <v>4962.5</v>
      </c>
      <c r="D44" s="27">
        <f>D45+D48+D46+D47</f>
        <v>4962.3999999999996</v>
      </c>
      <c r="E44" s="27">
        <f>E45+E48+E46+E47</f>
        <v>-0.1000000000003638</v>
      </c>
      <c r="F44" s="27" t="e">
        <f>F45+F48+F46+F47</f>
        <v>#DIV/0!</v>
      </c>
    </row>
    <row r="45" spans="1:6" ht="60">
      <c r="A45" s="50" t="s">
        <v>61</v>
      </c>
      <c r="B45" s="14" t="s">
        <v>62</v>
      </c>
      <c r="C45" s="25">
        <v>14.7</v>
      </c>
      <c r="D45" s="25">
        <v>14.7</v>
      </c>
      <c r="E45" s="6">
        <f t="shared" ref="E45:E48" si="10">D45-C45</f>
        <v>0</v>
      </c>
      <c r="F45" s="6">
        <f t="shared" ref="F45:F51" si="11">D45*100/C45</f>
        <v>100</v>
      </c>
    </row>
    <row r="46" spans="1:6" ht="90">
      <c r="A46" s="50" t="s">
        <v>61</v>
      </c>
      <c r="B46" s="23" t="s">
        <v>95</v>
      </c>
      <c r="C46" s="25">
        <v>0</v>
      </c>
      <c r="D46" s="25">
        <v>0</v>
      </c>
      <c r="E46" s="6">
        <f t="shared" si="10"/>
        <v>0</v>
      </c>
      <c r="F46" s="6" t="e">
        <f t="shared" si="11"/>
        <v>#DIV/0!</v>
      </c>
    </row>
    <row r="47" spans="1:6" ht="77.25">
      <c r="A47" s="50" t="s">
        <v>61</v>
      </c>
      <c r="B47" s="56" t="s">
        <v>96</v>
      </c>
      <c r="C47" s="25">
        <v>4793.3</v>
      </c>
      <c r="D47" s="25">
        <v>4793.2</v>
      </c>
      <c r="E47" s="6">
        <f>D47-C47</f>
        <v>-0.1000000000003638</v>
      </c>
      <c r="F47" s="6">
        <f t="shared" si="11"/>
        <v>99.997913754615809</v>
      </c>
    </row>
    <row r="48" spans="1:6" ht="60">
      <c r="A48" s="50" t="s">
        <v>63</v>
      </c>
      <c r="B48" s="14" t="s">
        <v>64</v>
      </c>
      <c r="C48" s="25">
        <v>154.5</v>
      </c>
      <c r="D48" s="25">
        <v>154.5</v>
      </c>
      <c r="E48" s="6">
        <f t="shared" si="10"/>
        <v>0</v>
      </c>
      <c r="F48" s="6">
        <f t="shared" si="11"/>
        <v>100</v>
      </c>
    </row>
    <row r="49" spans="1:6">
      <c r="A49" s="39" t="s">
        <v>23</v>
      </c>
      <c r="B49" s="24" t="s">
        <v>24</v>
      </c>
      <c r="C49" s="27">
        <f>C50+C51</f>
        <v>22419.4</v>
      </c>
      <c r="D49" s="27">
        <f>D50+D51</f>
        <v>22419</v>
      </c>
      <c r="E49" s="5">
        <f t="shared" ref="E49" si="12">D49-C49</f>
        <v>-0.40000000000145519</v>
      </c>
      <c r="F49" s="5">
        <f t="shared" si="11"/>
        <v>99.998215830932139</v>
      </c>
    </row>
    <row r="50" spans="1:6" ht="90">
      <c r="A50" s="50" t="s">
        <v>65</v>
      </c>
      <c r="B50" s="14" t="s">
        <v>79</v>
      </c>
      <c r="C50" s="25">
        <v>1142.9000000000001</v>
      </c>
      <c r="D50" s="25">
        <v>1142.9000000000001</v>
      </c>
      <c r="E50" s="6">
        <f t="shared" ref="E50:E51" si="13">D50-C50</f>
        <v>0</v>
      </c>
      <c r="F50" s="6">
        <f t="shared" si="11"/>
        <v>100</v>
      </c>
    </row>
    <row r="51" spans="1:6" ht="30">
      <c r="A51" s="50" t="s">
        <v>66</v>
      </c>
      <c r="B51" s="15" t="s">
        <v>73</v>
      </c>
      <c r="C51" s="25">
        <v>21276.5</v>
      </c>
      <c r="D51" s="25">
        <v>21276.1</v>
      </c>
      <c r="E51" s="25">
        <f t="shared" si="13"/>
        <v>-0.40000000000145519</v>
      </c>
      <c r="F51" s="6">
        <f t="shared" si="11"/>
        <v>99.998119991539966</v>
      </c>
    </row>
  </sheetData>
  <mergeCells count="7">
    <mergeCell ref="A1:B1"/>
    <mergeCell ref="A2:F2"/>
    <mergeCell ref="A4:A5"/>
    <mergeCell ref="B4:B5"/>
    <mergeCell ref="C4:C5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2023-10-12T14:15:45Z</dcterms:modified>
</cp:coreProperties>
</file>