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210" windowWidth="20730" windowHeight="9000"/>
  </bookViews>
  <sheets>
    <sheet name="расходы" sheetId="6" r:id="rId1"/>
    <sheet name="Лист1" sheetId="3" r:id="rId2"/>
    <sheet name="Лист2" sheetId="5" r:id="rId3"/>
  </sheets>
  <calcPr calcId="125725"/>
</workbook>
</file>

<file path=xl/calcChain.xml><?xml version="1.0" encoding="utf-8"?>
<calcChain xmlns="http://schemas.openxmlformats.org/spreadsheetml/2006/main">
  <c r="K32" i="6"/>
  <c r="I32"/>
  <c r="G32"/>
  <c r="E32"/>
  <c r="C32"/>
  <c r="K10"/>
  <c r="I10"/>
  <c r="J36" s="1"/>
  <c r="J35" s="1"/>
  <c r="G10"/>
  <c r="E10"/>
  <c r="K35"/>
  <c r="I35"/>
  <c r="G35"/>
  <c r="E35"/>
  <c r="C35"/>
  <c r="C10" s="1"/>
  <c r="D36" s="1"/>
  <c r="D35" s="1"/>
  <c r="K20"/>
  <c r="I20"/>
  <c r="G20"/>
  <c r="E20"/>
  <c r="C20"/>
  <c r="E41"/>
  <c r="L36" l="1"/>
  <c r="L35" s="1"/>
  <c r="H36"/>
  <c r="H35" s="1"/>
  <c r="C41"/>
  <c r="C37"/>
  <c r="C27"/>
  <c r="C23"/>
  <c r="C18"/>
  <c r="G37"/>
  <c r="I37"/>
  <c r="K37"/>
  <c r="E37"/>
  <c r="G27"/>
  <c r="E27"/>
  <c r="G23"/>
  <c r="I23"/>
  <c r="K23"/>
  <c r="E23"/>
  <c r="I27"/>
  <c r="K27"/>
  <c r="I41"/>
  <c r="I18"/>
  <c r="E18"/>
  <c r="E8"/>
  <c r="I8" l="1"/>
  <c r="C8"/>
  <c r="F36"/>
  <c r="F35" s="1"/>
  <c r="J17" l="1"/>
  <c r="J33"/>
  <c r="F42"/>
  <c r="F41" s="1"/>
  <c r="F40"/>
  <c r="F38"/>
  <c r="F34"/>
  <c r="F32" s="1"/>
  <c r="F31"/>
  <c r="F29"/>
  <c r="F26"/>
  <c r="F24"/>
  <c r="F21"/>
  <c r="F19"/>
  <c r="F18" s="1"/>
  <c r="F16"/>
  <c r="F14"/>
  <c r="F12"/>
  <c r="F39"/>
  <c r="F30"/>
  <c r="F28"/>
  <c r="F25"/>
  <c r="F22"/>
  <c r="F17"/>
  <c r="F15"/>
  <c r="F13"/>
  <c r="F11"/>
  <c r="D42"/>
  <c r="D41" s="1"/>
  <c r="D39"/>
  <c r="D34"/>
  <c r="D32" s="1"/>
  <c r="D30"/>
  <c r="D28"/>
  <c r="D15"/>
  <c r="D25"/>
  <c r="D13"/>
  <c r="D40"/>
  <c r="D38"/>
  <c r="D31"/>
  <c r="D29"/>
  <c r="D16"/>
  <c r="D26"/>
  <c r="D24"/>
  <c r="D21"/>
  <c r="D19"/>
  <c r="D18" s="1"/>
  <c r="D14"/>
  <c r="D12"/>
  <c r="D22"/>
  <c r="D17"/>
  <c r="D11"/>
  <c r="J42"/>
  <c r="J41" s="1"/>
  <c r="J40"/>
  <c r="J38"/>
  <c r="J34"/>
  <c r="J32" s="1"/>
  <c r="J31"/>
  <c r="J29"/>
  <c r="J26"/>
  <c r="J24"/>
  <c r="J21"/>
  <c r="J19"/>
  <c r="J18" s="1"/>
  <c r="J16"/>
  <c r="J14"/>
  <c r="J12"/>
  <c r="J39"/>
  <c r="J30"/>
  <c r="J28"/>
  <c r="J25"/>
  <c r="J22"/>
  <c r="J15"/>
  <c r="J13"/>
  <c r="J11"/>
  <c r="K41"/>
  <c r="G41"/>
  <c r="K18"/>
  <c r="K8" s="1"/>
  <c r="L33" s="1"/>
  <c r="G18"/>
  <c r="G8" s="1"/>
  <c r="H17" l="1"/>
  <c r="H33"/>
  <c r="D10"/>
  <c r="F10"/>
  <c r="F27"/>
  <c r="J10"/>
  <c r="J20"/>
  <c r="D20"/>
  <c r="F20"/>
  <c r="D23"/>
  <c r="J27"/>
  <c r="J23"/>
  <c r="F23"/>
  <c r="F37"/>
  <c r="D37"/>
  <c r="D27"/>
  <c r="J37"/>
  <c r="F8" l="1"/>
  <c r="H25"/>
  <c r="H26"/>
  <c r="L39"/>
  <c r="L30"/>
  <c r="L28"/>
  <c r="L25"/>
  <c r="L22"/>
  <c r="L17"/>
  <c r="L15"/>
  <c r="L13"/>
  <c r="L11"/>
  <c r="L42"/>
  <c r="L41" s="1"/>
  <c r="L40"/>
  <c r="L38"/>
  <c r="L34"/>
  <c r="L32" s="1"/>
  <c r="L31"/>
  <c r="L29"/>
  <c r="L26"/>
  <c r="L24"/>
  <c r="L21"/>
  <c r="L19"/>
  <c r="L18" s="1"/>
  <c r="L16"/>
  <c r="L14"/>
  <c r="L12"/>
  <c r="D8"/>
  <c r="H42"/>
  <c r="H41" s="1"/>
  <c r="H38"/>
  <c r="H29"/>
  <c r="H21"/>
  <c r="H16"/>
  <c r="H12"/>
  <c r="H39"/>
  <c r="H30"/>
  <c r="H28"/>
  <c r="H22"/>
  <c r="H15"/>
  <c r="H13"/>
  <c r="H11"/>
  <c r="H40"/>
  <c r="H34"/>
  <c r="H32" s="1"/>
  <c r="H31"/>
  <c r="H24"/>
  <c r="H19"/>
  <c r="H18" s="1"/>
  <c r="H14"/>
  <c r="J8"/>
  <c r="L20" l="1"/>
  <c r="L10"/>
  <c r="H20"/>
  <c r="H10"/>
  <c r="L23"/>
  <c r="L37"/>
  <c r="L27"/>
  <c r="H37"/>
  <c r="H23"/>
  <c r="H27"/>
  <c r="L8" l="1"/>
  <c r="H8"/>
</calcChain>
</file>

<file path=xl/sharedStrings.xml><?xml version="1.0" encoding="utf-8"?>
<sst xmlns="http://schemas.openxmlformats.org/spreadsheetml/2006/main" count="86" uniqueCount="77">
  <si>
    <t>в том числе:</t>
  </si>
  <si>
    <t>Резервные фонды</t>
  </si>
  <si>
    <t>Другие общегосударственные вопросы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</si>
  <si>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</si>
  <si>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</si>
  <si>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</si>
  <si>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</si>
  <si>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>Пенсионное обеспечение</t>
  </si>
  <si>
    <t>Социальное обеспечение населения</t>
  </si>
  <si>
    <t>Физическая культура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</si>
  <si>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</si>
  <si>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</si>
  <si>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</si>
  <si>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</si>
  <si>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</si>
  <si>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</si>
  <si>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культура и спорт</t>
  </si>
  <si>
    <t>Раздел, подраздел</t>
  </si>
  <si>
    <t>Молодежная политика и оздоровление детей</t>
  </si>
  <si>
    <t>Наименование показателя</t>
  </si>
  <si>
    <t>ВСЕГО</t>
  </si>
  <si>
    <t>Функционирование высшего должностного лица муниципального образования</t>
  </si>
  <si>
    <t>Функционирование представительных органов  муниципальных образований</t>
  </si>
  <si>
    <t>Функционирование  исполнительных органов  власти  местных администраций</t>
  </si>
  <si>
    <t>Обеспечение деятельности  органов финансово-бюджетного контроля</t>
  </si>
  <si>
    <t>Мобилизационная и вневойсковая подготовка</t>
  </si>
  <si>
    <t>Национальная безопасность и правоохранительная деятельность</t>
  </si>
  <si>
    <t>Транспорт (воздушный и автотранспорт)</t>
  </si>
  <si>
    <t>Дорожное хозяйство (дорожные фонды).</t>
  </si>
  <si>
    <t>0102</t>
  </si>
  <si>
    <t>0103</t>
  </si>
  <si>
    <t>0104</t>
  </si>
  <si>
    <t>0106</t>
  </si>
  <si>
    <t>0111</t>
  </si>
  <si>
    <t>0113</t>
  </si>
  <si>
    <t>0203</t>
  </si>
  <si>
    <t>0310</t>
  </si>
  <si>
    <t>0408</t>
  </si>
  <si>
    <t>0409</t>
  </si>
  <si>
    <t>0501</t>
  </si>
  <si>
    <t>0502</t>
  </si>
  <si>
    <t>0503</t>
  </si>
  <si>
    <t>0707</t>
  </si>
  <si>
    <t>1001</t>
  </si>
  <si>
    <t>1003</t>
  </si>
  <si>
    <t>1101</t>
  </si>
  <si>
    <t>0300</t>
  </si>
  <si>
    <t>0400</t>
  </si>
  <si>
    <t>0100</t>
  </si>
  <si>
    <t>0500</t>
  </si>
  <si>
    <t>0700</t>
  </si>
  <si>
    <t>1000</t>
  </si>
  <si>
    <t>1100</t>
  </si>
  <si>
    <t xml:space="preserve">ПРИЛОЖЕНИЕ № 2      к пояснительной записке  </t>
  </si>
  <si>
    <t>Структура расходов местного бюджета</t>
  </si>
  <si>
    <t>0314</t>
  </si>
  <si>
    <t>Другие вопросы в области национальной безопасности и правоохранительной деятельности</t>
  </si>
  <si>
    <t>Другие вопросы в области жилищно - коммунального хозяйства</t>
  </si>
  <si>
    <t>0505</t>
  </si>
  <si>
    <t>0107</t>
  </si>
  <si>
    <t>0412</t>
  </si>
  <si>
    <t>Обеспечение проведения выборов и референдумов</t>
  </si>
  <si>
    <t>Другие вопросы в области социальной политики</t>
  </si>
  <si>
    <t>1006</t>
  </si>
  <si>
    <t>Другие вопросы в области национальной экономики</t>
  </si>
  <si>
    <t>сумма                (тыс. руб.)</t>
  </si>
  <si>
    <t>Прогноз</t>
  </si>
  <si>
    <t>Доля в сумме расходов, %</t>
  </si>
  <si>
    <t>исполнение 2021 год</t>
  </si>
  <si>
    <t>уточненный план на 2022 год</t>
  </si>
  <si>
    <t>Культура, Кинематография</t>
  </si>
  <si>
    <t>Культура</t>
  </si>
  <si>
    <t>0800</t>
  </si>
  <si>
    <t>0801</t>
  </si>
  <si>
    <t>0705</t>
  </si>
  <si>
    <t>Профессиональная подготовка, переподготовка и повышение квалификации</t>
  </si>
  <si>
    <t>-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</si>
</sst>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164" fontId="9" fillId="0" borderId="1" xfId="1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0" fontId="8" fillId="3" borderId="6" xfId="0" applyFont="1" applyFill="1" applyBorder="1" applyAlignment="1">
      <alignment horizontal="justify" vertical="center" wrapText="1"/>
    </xf>
    <xf numFmtId="49" fontId="9" fillId="3" borderId="6" xfId="0" applyNumberFormat="1" applyFont="1" applyFill="1" applyBorder="1" applyAlignment="1">
      <alignment horizontal="justify" vertical="center" wrapText="1"/>
    </xf>
    <xf numFmtId="164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justify" vertical="center" wrapText="1"/>
    </xf>
    <xf numFmtId="49" fontId="5" fillId="0" borderId="6" xfId="0" applyNumberFormat="1" applyFont="1" applyBorder="1" applyAlignment="1">
      <alignment horizontal="justify" vertical="center" wrapText="1"/>
    </xf>
    <xf numFmtId="0" fontId="8" fillId="3" borderId="6" xfId="0" applyFont="1" applyFill="1" applyBorder="1" applyAlignment="1">
      <alignment horizontal="justify" wrapText="1"/>
    </xf>
    <xf numFmtId="49" fontId="9" fillId="3" borderId="6" xfId="0" applyNumberFormat="1" applyFont="1" applyFill="1" applyBorder="1" applyAlignment="1">
      <alignment horizontal="justify" wrapText="1"/>
    </xf>
    <xf numFmtId="165" fontId="11" fillId="4" borderId="1" xfId="0" applyNumberFormat="1" applyFont="1" applyFill="1" applyBorder="1" applyAlignment="1">
      <alignment horizontal="center" wrapText="1"/>
    </xf>
    <xf numFmtId="164" fontId="10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11" fillId="2" borderId="3" xfId="0" applyNumberFormat="1" applyFont="1" applyFill="1" applyBorder="1" applyAlignment="1" applyProtection="1">
      <alignment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topLeftCell="A19" workbookViewId="0">
      <selection activeCell="Q7" sqref="Q7"/>
    </sheetView>
  </sheetViews>
  <sheetFormatPr defaultRowHeight="15"/>
  <cols>
    <col min="1" max="1" width="29.85546875" customWidth="1"/>
    <col min="2" max="2" width="6.85546875" customWidth="1"/>
    <col min="3" max="3" width="9" customWidth="1"/>
    <col min="4" max="4" width="8.7109375" customWidth="1"/>
    <col min="5" max="5" width="10.140625" customWidth="1"/>
    <col min="6" max="6" width="10" customWidth="1"/>
    <col min="7" max="7" width="10.140625" customWidth="1"/>
    <col min="8" max="8" width="9.140625" customWidth="1"/>
    <col min="9" max="9" width="10.42578125" customWidth="1"/>
    <col min="10" max="10" width="8.7109375" customWidth="1"/>
    <col min="11" max="11" width="9.7109375" customWidth="1"/>
    <col min="12" max="12" width="10.28515625" customWidth="1"/>
  </cols>
  <sheetData>
    <row r="1" spans="1:12" ht="4.5" customHeight="1"/>
    <row r="2" spans="1:12" ht="24.75" customHeight="1">
      <c r="A2" s="26" t="s">
        <v>53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16.5">
      <c r="A3" s="28" t="s">
        <v>54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2" ht="15.75" customHeight="1">
      <c r="A4" s="2"/>
      <c r="B4" s="3"/>
      <c r="C4" s="3"/>
      <c r="D4" s="3"/>
      <c r="E4" s="1"/>
      <c r="F4" s="1"/>
      <c r="G4" s="1"/>
      <c r="H4" s="1"/>
      <c r="I4" s="1"/>
      <c r="J4" s="1"/>
      <c r="K4" s="1"/>
    </row>
    <row r="5" spans="1:12" ht="54" customHeight="1">
      <c r="A5" s="29" t="s">
        <v>19</v>
      </c>
      <c r="B5" s="32" t="s">
        <v>17</v>
      </c>
      <c r="C5" s="22" t="s">
        <v>68</v>
      </c>
      <c r="D5" s="39"/>
      <c r="E5" s="22" t="s">
        <v>69</v>
      </c>
      <c r="F5" s="23"/>
      <c r="G5" s="33" t="s">
        <v>66</v>
      </c>
      <c r="H5" s="34"/>
      <c r="I5" s="34"/>
      <c r="J5" s="34"/>
      <c r="K5" s="35"/>
      <c r="L5" s="36"/>
    </row>
    <row r="6" spans="1:12" ht="54" customHeight="1">
      <c r="A6" s="30"/>
      <c r="B6" s="32"/>
      <c r="C6" s="24"/>
      <c r="D6" s="25"/>
      <c r="E6" s="24"/>
      <c r="F6" s="25"/>
      <c r="G6" s="37">
        <v>2023</v>
      </c>
      <c r="H6" s="38"/>
      <c r="I6" s="37">
        <v>2024</v>
      </c>
      <c r="J6" s="37"/>
      <c r="K6" s="37">
        <v>2025</v>
      </c>
      <c r="L6" s="37"/>
    </row>
    <row r="7" spans="1:12" ht="66.75" customHeight="1">
      <c r="A7" s="31"/>
      <c r="B7" s="32"/>
      <c r="C7" s="4" t="s">
        <v>65</v>
      </c>
      <c r="D7" s="5" t="s">
        <v>67</v>
      </c>
      <c r="E7" s="4" t="s">
        <v>65</v>
      </c>
      <c r="F7" s="5" t="s">
        <v>67</v>
      </c>
      <c r="G7" s="4" t="s">
        <v>65</v>
      </c>
      <c r="H7" s="5" t="s">
        <v>67</v>
      </c>
      <c r="I7" s="4" t="s">
        <v>65</v>
      </c>
      <c r="J7" s="5" t="s">
        <v>67</v>
      </c>
      <c r="K7" s="4" t="s">
        <v>65</v>
      </c>
      <c r="L7" s="5" t="s">
        <v>67</v>
      </c>
    </row>
    <row r="8" spans="1:12">
      <c r="A8" s="6" t="s">
        <v>20</v>
      </c>
      <c r="B8" s="7"/>
      <c r="C8" s="8">
        <f t="shared" ref="C8:L8" si="0">C10+C18+C20+C23+C27+C32+C37+C41</f>
        <v>77666.3</v>
      </c>
      <c r="D8" s="8">
        <f t="shared" si="0"/>
        <v>100</v>
      </c>
      <c r="E8" s="8">
        <f>E10+E18+E20+E23+E27+E32+E37+E41+E35</f>
        <v>61627.1</v>
      </c>
      <c r="F8" s="8">
        <f t="shared" si="0"/>
        <v>100</v>
      </c>
      <c r="G8" s="8">
        <f>G10+G18+G20+G23+G27+G32+G37+G41+G35</f>
        <v>45803.399999999994</v>
      </c>
      <c r="H8" s="8">
        <f t="shared" si="0"/>
        <v>101.10433996790246</v>
      </c>
      <c r="I8" s="8">
        <f>I10+I18+I20+I23+I27+I32+I37+I41+I35</f>
        <v>37755.5</v>
      </c>
      <c r="J8" s="8">
        <f t="shared" si="0"/>
        <v>99.884784998212183</v>
      </c>
      <c r="K8" s="8">
        <f>K10+K18+K20+K23+K27+K32+K37+K41+K35</f>
        <v>38438.600000000006</v>
      </c>
      <c r="L8" s="8">
        <f t="shared" si="0"/>
        <v>99.882149714089465</v>
      </c>
    </row>
    <row r="9" spans="1:12">
      <c r="A9" s="9" t="s">
        <v>0</v>
      </c>
      <c r="B9" s="10"/>
      <c r="C9" s="11"/>
      <c r="D9" s="11"/>
      <c r="E9" s="11"/>
      <c r="F9" s="11"/>
      <c r="G9" s="12"/>
      <c r="H9" s="11"/>
      <c r="I9" s="12"/>
      <c r="J9" s="11"/>
      <c r="K9" s="12"/>
      <c r="L9" s="11"/>
    </row>
    <row r="10" spans="1:12" ht="15.95" customHeight="1">
      <c r="A10" s="13" t="s">
        <v>10</v>
      </c>
      <c r="B10" s="14" t="s">
        <v>48</v>
      </c>
      <c r="C10" s="15">
        <f>C11+C12+C13+C14+C16+C17+C15+C35</f>
        <v>17192.099999999999</v>
      </c>
      <c r="D10" s="15">
        <f>D11+D12+D13+D14+D15+D16+D17+D35</f>
        <v>22.135855577000576</v>
      </c>
      <c r="E10" s="15">
        <f>E11+E12+E13+E14+E16+E17+E15</f>
        <v>20079.899999999998</v>
      </c>
      <c r="F10" s="15">
        <f>F11+F12+F13+F14+F15+F16+F17+F35</f>
        <v>33.329330765199074</v>
      </c>
      <c r="G10" s="15">
        <f>G11+G12+G13+G14+G16+G17+G15</f>
        <v>20021.099999999999</v>
      </c>
      <c r="H10" s="15">
        <f>H11+H12+H13+H14+H15+H16+H17+H35</f>
        <v>45.834207183000032</v>
      </c>
      <c r="I10" s="15">
        <f>I11+I12+I13+I14+I16+I17+I15</f>
        <v>19886.5</v>
      </c>
      <c r="J10" s="15">
        <f>J11+J12+J13+J14+J15+J16+J17+J35</f>
        <v>52.671796162148567</v>
      </c>
      <c r="K10" s="15">
        <f>K11+K12+K13+K14+K16+K17+K15</f>
        <v>20154.3</v>
      </c>
      <c r="L10" s="15">
        <f>L11+L12+L13+L14+L15+L16+L17+L35</f>
        <v>52.43245071360559</v>
      </c>
    </row>
    <row r="11" spans="1:12" ht="33.75">
      <c r="A11" s="16" t="s">
        <v>21</v>
      </c>
      <c r="B11" s="17" t="s">
        <v>29</v>
      </c>
      <c r="C11" s="12">
        <v>2982.5</v>
      </c>
      <c r="D11" s="12">
        <f>C11/C8*100</f>
        <v>3.8401468848136195</v>
      </c>
      <c r="E11" s="20">
        <v>3688.2</v>
      </c>
      <c r="F11" s="12">
        <f>E11/E8*100</f>
        <v>5.9847047808512812</v>
      </c>
      <c r="G11" s="12">
        <v>3189.6</v>
      </c>
      <c r="H11" s="12">
        <f>G11/G8*100</f>
        <v>6.963675185684906</v>
      </c>
      <c r="I11" s="12">
        <v>3260.3</v>
      </c>
      <c r="J11" s="12">
        <f>I11/I8*100</f>
        <v>8.6352981684787657</v>
      </c>
      <c r="K11" s="12">
        <v>3189.6</v>
      </c>
      <c r="L11" s="12">
        <f>K11/K8*100</f>
        <v>8.2979088728517674</v>
      </c>
    </row>
    <row r="12" spans="1:12" ht="22.5">
      <c r="A12" s="16" t="s">
        <v>22</v>
      </c>
      <c r="B12" s="17" t="s">
        <v>30</v>
      </c>
      <c r="C12" s="12">
        <v>136.4</v>
      </c>
      <c r="D12" s="12">
        <f>C12/C8*100</f>
        <v>0.17562314671871843</v>
      </c>
      <c r="E12" s="20">
        <v>84</v>
      </c>
      <c r="F12" s="12">
        <f>E12/E8*100</f>
        <v>0.13630367159902057</v>
      </c>
      <c r="G12" s="12">
        <v>84</v>
      </c>
      <c r="H12" s="12">
        <f>G12/G8*100</f>
        <v>0.18339249924678083</v>
      </c>
      <c r="I12" s="12">
        <v>84</v>
      </c>
      <c r="J12" s="12">
        <f>I12/I8*100</f>
        <v>0.22248414138337458</v>
      </c>
      <c r="K12" s="12">
        <v>84</v>
      </c>
      <c r="L12" s="12">
        <f>K12/K8*100</f>
        <v>0.21853033148970044</v>
      </c>
    </row>
    <row r="13" spans="1:12" ht="33.75">
      <c r="A13" s="16" t="s">
        <v>23</v>
      </c>
      <c r="B13" s="17" t="s">
        <v>31</v>
      </c>
      <c r="C13" s="12">
        <v>11362.1</v>
      </c>
      <c r="D13" s="12">
        <f>C13/C8*100</f>
        <v>14.629382370474712</v>
      </c>
      <c r="E13" s="20">
        <v>12855.9</v>
      </c>
      <c r="F13" s="12">
        <f>E13/E8*100</f>
        <v>20.860790139402958</v>
      </c>
      <c r="G13" s="12">
        <v>12994.7</v>
      </c>
      <c r="H13" s="12">
        <f>G13/G8*100</f>
        <v>28.37060130907313</v>
      </c>
      <c r="I13" s="12">
        <v>13036.8</v>
      </c>
      <c r="J13" s="12">
        <f>I13/I8*100</f>
        <v>34.529538742699742</v>
      </c>
      <c r="K13" s="12">
        <v>13213.5</v>
      </c>
      <c r="L13" s="12">
        <f>K13/K8*100</f>
        <v>34.375601608799485</v>
      </c>
    </row>
    <row r="14" spans="1:12" ht="22.5">
      <c r="A14" s="16" t="s">
        <v>24</v>
      </c>
      <c r="B14" s="17" t="s">
        <v>32</v>
      </c>
      <c r="C14" s="12">
        <v>483.4</v>
      </c>
      <c r="D14" s="12">
        <f>C14/C8*100</f>
        <v>0.62240637187557535</v>
      </c>
      <c r="E14" s="20">
        <v>528.20000000000005</v>
      </c>
      <c r="F14" s="12">
        <f>E14/E8*100</f>
        <v>0.85709046831669833</v>
      </c>
      <c r="G14" s="12">
        <v>528.20000000000005</v>
      </c>
      <c r="H14" s="12">
        <f>G14/G8*100</f>
        <v>1.1531895012160671</v>
      </c>
      <c r="I14" s="12">
        <v>528.20000000000005</v>
      </c>
      <c r="J14" s="12">
        <f>I14/I8*100</f>
        <v>1.3990014699845057</v>
      </c>
      <c r="K14" s="12">
        <v>528.20000000000005</v>
      </c>
      <c r="L14" s="12">
        <f>K14/K8*100</f>
        <v>1.3741395368197593</v>
      </c>
    </row>
    <row r="15" spans="1:12" ht="22.5">
      <c r="A15" s="16" t="s">
        <v>61</v>
      </c>
      <c r="B15" s="17" t="s">
        <v>59</v>
      </c>
      <c r="C15" s="12">
        <v>0</v>
      </c>
      <c r="D15" s="12">
        <f>C15/C8*100</f>
        <v>0</v>
      </c>
      <c r="E15" s="20">
        <v>0</v>
      </c>
      <c r="F15" s="12">
        <f>E15/E8*100</f>
        <v>0</v>
      </c>
      <c r="G15" s="12">
        <v>388.5</v>
      </c>
      <c r="H15" s="12">
        <f>G15/G8*100</f>
        <v>0.84819030901636139</v>
      </c>
      <c r="I15" s="12">
        <v>0</v>
      </c>
      <c r="J15" s="12">
        <f>I15/I8*100</f>
        <v>0</v>
      </c>
      <c r="K15" s="12">
        <v>0</v>
      </c>
      <c r="L15" s="12">
        <f>K15/K8*100</f>
        <v>0</v>
      </c>
    </row>
    <row r="16" spans="1:12">
      <c r="A16" s="16" t="s">
        <v>1</v>
      </c>
      <c r="B16" s="17" t="s">
        <v>33</v>
      </c>
      <c r="C16" s="12">
        <v>0</v>
      </c>
      <c r="D16" s="12">
        <f>C16/C8*100</f>
        <v>0</v>
      </c>
      <c r="E16" s="12">
        <v>50</v>
      </c>
      <c r="F16" s="12">
        <f>E16/E8*100</f>
        <v>8.1133137856559859E-2</v>
      </c>
      <c r="G16" s="12">
        <v>50</v>
      </c>
      <c r="H16" s="12">
        <f>G16/G8*100</f>
        <v>0.10916220193260763</v>
      </c>
      <c r="I16" s="12">
        <v>50</v>
      </c>
      <c r="J16" s="12">
        <f>I16/I8*100</f>
        <v>0.13243103653772298</v>
      </c>
      <c r="K16" s="12">
        <v>50</v>
      </c>
      <c r="L16" s="12">
        <f>K16/K8*100</f>
        <v>0.13007757826767882</v>
      </c>
    </row>
    <row r="17" spans="1:12">
      <c r="A17" s="16" t="s">
        <v>2</v>
      </c>
      <c r="B17" s="17" t="s">
        <v>34</v>
      </c>
      <c r="C17" s="12">
        <v>2227.6999999999998</v>
      </c>
      <c r="D17" s="12">
        <f>C17/C8*100</f>
        <v>2.8682968031179543</v>
      </c>
      <c r="E17" s="12">
        <v>2873.6</v>
      </c>
      <c r="F17" s="12">
        <f>E17/E8*100</f>
        <v>4.662883698892208</v>
      </c>
      <c r="G17" s="12">
        <v>2786.1</v>
      </c>
      <c r="H17" s="12">
        <f>G17/G8*100</f>
        <v>6.0827362160887626</v>
      </c>
      <c r="I17" s="12">
        <v>2927.2</v>
      </c>
      <c r="J17" s="12">
        <f>I17/I8*100</f>
        <v>7.7530426030644541</v>
      </c>
      <c r="K17" s="12">
        <v>3089</v>
      </c>
      <c r="L17" s="12">
        <f>K17/K8*100</f>
        <v>8.0361927853771977</v>
      </c>
    </row>
    <row r="18" spans="1:12">
      <c r="A18" s="13" t="s">
        <v>11</v>
      </c>
      <c r="B18" s="14"/>
      <c r="C18" s="15">
        <f t="shared" ref="C18:L18" si="1">C19</f>
        <v>165.2</v>
      </c>
      <c r="D18" s="15">
        <f t="shared" si="1"/>
        <v>0.21270486684701084</v>
      </c>
      <c r="E18" s="15">
        <f t="shared" si="1"/>
        <v>188.3</v>
      </c>
      <c r="F18" s="15">
        <f t="shared" si="1"/>
        <v>0.30554739716780444</v>
      </c>
      <c r="G18" s="15">
        <f t="shared" si="1"/>
        <v>175.5</v>
      </c>
      <c r="H18" s="15">
        <f t="shared" si="1"/>
        <v>0.38315932878345282</v>
      </c>
      <c r="I18" s="15">
        <f t="shared" si="1"/>
        <v>175.5</v>
      </c>
      <c r="J18" s="15">
        <f t="shared" si="1"/>
        <v>0.46483293824740762</v>
      </c>
      <c r="K18" s="15">
        <f t="shared" si="1"/>
        <v>175.5</v>
      </c>
      <c r="L18" s="15">
        <f t="shared" si="1"/>
        <v>0.45657229971955271</v>
      </c>
    </row>
    <row r="19" spans="1:12" ht="22.5">
      <c r="A19" s="16" t="s">
        <v>25</v>
      </c>
      <c r="B19" s="17" t="s">
        <v>35</v>
      </c>
      <c r="C19" s="12">
        <v>165.2</v>
      </c>
      <c r="D19" s="12">
        <f>C19/C8*100</f>
        <v>0.21270486684701084</v>
      </c>
      <c r="E19" s="12">
        <v>188.3</v>
      </c>
      <c r="F19" s="12">
        <f>E19/E8*100</f>
        <v>0.30554739716780444</v>
      </c>
      <c r="G19" s="12">
        <v>175.5</v>
      </c>
      <c r="H19" s="12">
        <f>G19/G8*100</f>
        <v>0.38315932878345282</v>
      </c>
      <c r="I19" s="12">
        <v>175.5</v>
      </c>
      <c r="J19" s="12">
        <f>I19/I8*100</f>
        <v>0.46483293824740762</v>
      </c>
      <c r="K19" s="12">
        <v>175.5</v>
      </c>
      <c r="L19" s="12">
        <f>K19/K8*100</f>
        <v>0.45657229971955271</v>
      </c>
    </row>
    <row r="20" spans="1:12" ht="22.5">
      <c r="A20" s="18" t="s">
        <v>26</v>
      </c>
      <c r="B20" s="19" t="s">
        <v>46</v>
      </c>
      <c r="C20" s="15">
        <f>C21+C22</f>
        <v>270.8</v>
      </c>
      <c r="D20" s="15">
        <f>D21+D22</f>
        <v>0.34867117398408315</v>
      </c>
      <c r="E20" s="15">
        <f t="shared" ref="E20:G20" si="2">E21+E22</f>
        <v>2530.7999999999997</v>
      </c>
      <c r="F20" s="15">
        <f t="shared" si="2"/>
        <v>4.1066349057476339</v>
      </c>
      <c r="G20" s="15">
        <f t="shared" si="2"/>
        <v>1034</v>
      </c>
      <c r="H20" s="15">
        <f>H21+H22</f>
        <v>2.2574743359663256</v>
      </c>
      <c r="I20" s="15">
        <f>I21+I22</f>
        <v>267.89999999999998</v>
      </c>
      <c r="J20" s="15">
        <f>J21+J22</f>
        <v>0.70956549376911981</v>
      </c>
      <c r="K20" s="15">
        <f t="shared" ref="K20:L20" si="3">K21+K22</f>
        <v>273.40000000000003</v>
      </c>
      <c r="L20" s="15">
        <f t="shared" si="3"/>
        <v>0.71126419796766782</v>
      </c>
    </row>
    <row r="21" spans="1:12">
      <c r="A21" s="16" t="s">
        <v>3</v>
      </c>
      <c r="B21" s="17" t="s">
        <v>36</v>
      </c>
      <c r="C21" s="12">
        <v>227.1</v>
      </c>
      <c r="D21" s="12">
        <f>C21/C8*100</f>
        <v>0.29240481392830608</v>
      </c>
      <c r="E21" s="21">
        <v>213.1</v>
      </c>
      <c r="F21" s="12">
        <f>E21/E8*100</f>
        <v>0.34578943354465813</v>
      </c>
      <c r="G21" s="12">
        <v>213.7</v>
      </c>
      <c r="H21" s="12">
        <f>G21/G8*100</f>
        <v>0.46655925105996499</v>
      </c>
      <c r="I21" s="12">
        <v>217.9</v>
      </c>
      <c r="J21" s="12">
        <f>I21/I8*100</f>
        <v>0.57713445723139678</v>
      </c>
      <c r="K21" s="12">
        <v>221.8</v>
      </c>
      <c r="L21" s="12">
        <f>K21/K8*100</f>
        <v>0.57702413719542323</v>
      </c>
    </row>
    <row r="22" spans="1:12" ht="33.75">
      <c r="A22" s="16" t="s">
        <v>56</v>
      </c>
      <c r="B22" s="17" t="s">
        <v>55</v>
      </c>
      <c r="C22" s="12">
        <v>43.7</v>
      </c>
      <c r="D22" s="12">
        <f>C22/C8*100</f>
        <v>5.6266360055777086E-2</v>
      </c>
      <c r="E22" s="21">
        <v>2317.6999999999998</v>
      </c>
      <c r="F22" s="12">
        <f>E22/E8*100</f>
        <v>3.7608454722029756</v>
      </c>
      <c r="G22" s="12">
        <v>820.3</v>
      </c>
      <c r="H22" s="12">
        <f>G22/G8*100</f>
        <v>1.7909150849063606</v>
      </c>
      <c r="I22" s="12">
        <v>50</v>
      </c>
      <c r="J22" s="12">
        <f>I22/I8*100</f>
        <v>0.13243103653772298</v>
      </c>
      <c r="K22" s="12">
        <v>51.6</v>
      </c>
      <c r="L22" s="12">
        <f>K22/K8*100</f>
        <v>0.13424006077224457</v>
      </c>
    </row>
    <row r="23" spans="1:12">
      <c r="A23" s="13" t="s">
        <v>12</v>
      </c>
      <c r="B23" s="14" t="s">
        <v>47</v>
      </c>
      <c r="C23" s="15">
        <f>C24+C25+C26</f>
        <v>3399.9</v>
      </c>
      <c r="D23" s="15">
        <f>D24+D25+D26</f>
        <v>4.3775743147285242</v>
      </c>
      <c r="E23" s="15">
        <f>E24+E25+E26</f>
        <v>12536.699999999999</v>
      </c>
      <c r="F23" s="15">
        <f>F24+F25+F26</f>
        <v>20.342836187326675</v>
      </c>
      <c r="G23" s="15">
        <f t="shared" ref="G23:K23" si="4">G24+G25+G26</f>
        <v>2295.1</v>
      </c>
      <c r="H23" s="15">
        <f>H24+H25+H26</f>
        <v>5.0107633931105546</v>
      </c>
      <c r="I23" s="15">
        <f t="shared" si="4"/>
        <v>2401.7000000000003</v>
      </c>
      <c r="J23" s="15">
        <f>J24+J25+J26</f>
        <v>6.3611924090529861</v>
      </c>
      <c r="K23" s="15">
        <f t="shared" si="4"/>
        <v>2468.7999999999997</v>
      </c>
      <c r="L23" s="15">
        <f>L24+L25+L26</f>
        <v>6.4227105045449093</v>
      </c>
    </row>
    <row r="24" spans="1:12" ht="22.5">
      <c r="A24" s="16" t="s">
        <v>27</v>
      </c>
      <c r="B24" s="17" t="s">
        <v>37</v>
      </c>
      <c r="C24" s="12">
        <v>1341.7</v>
      </c>
      <c r="D24" s="12">
        <f>C24/C8*100</f>
        <v>1.7275188852822909</v>
      </c>
      <c r="E24" s="21">
        <v>246.8</v>
      </c>
      <c r="F24" s="12">
        <f>E24/E8*100</f>
        <v>0.40047316845997943</v>
      </c>
      <c r="G24" s="12">
        <v>269</v>
      </c>
      <c r="H24" s="12">
        <f>G24/G8*100</f>
        <v>0.58729264639742906</v>
      </c>
      <c r="I24" s="12">
        <v>281.39999999999998</v>
      </c>
      <c r="J24" s="12">
        <f>I24/I8*100</f>
        <v>0.7453218736343048</v>
      </c>
      <c r="K24" s="12">
        <v>292.7</v>
      </c>
      <c r="L24" s="12">
        <f>K24/K8*100</f>
        <v>0.76147414317899187</v>
      </c>
    </row>
    <row r="25" spans="1:12">
      <c r="A25" s="16" t="s">
        <v>28</v>
      </c>
      <c r="B25" s="17" t="s">
        <v>38</v>
      </c>
      <c r="C25" s="12">
        <v>2040.2</v>
      </c>
      <c r="D25" s="12">
        <f>C25/C8*100</f>
        <v>2.6268793543660509</v>
      </c>
      <c r="E25" s="21">
        <v>12209.9</v>
      </c>
      <c r="F25" s="12">
        <f>E25/E8*100</f>
        <v>19.812549998296202</v>
      </c>
      <c r="G25" s="12">
        <v>2026.1</v>
      </c>
      <c r="H25" s="12">
        <f>G25/G8*100</f>
        <v>4.423470746713126</v>
      </c>
      <c r="I25" s="12">
        <v>2120.3000000000002</v>
      </c>
      <c r="J25" s="12">
        <f>I25/I8*100</f>
        <v>5.6158705354186811</v>
      </c>
      <c r="K25" s="12">
        <v>2176.1</v>
      </c>
      <c r="L25" s="12">
        <f>K25/K8*100</f>
        <v>5.6612363613659173</v>
      </c>
    </row>
    <row r="26" spans="1:12" ht="22.5">
      <c r="A26" s="16" t="s">
        <v>64</v>
      </c>
      <c r="B26" s="17" t="s">
        <v>60</v>
      </c>
      <c r="C26" s="12">
        <v>18</v>
      </c>
      <c r="D26" s="12">
        <f>C26/C8*100</f>
        <v>2.3176075080182781E-2</v>
      </c>
      <c r="E26" s="21">
        <v>80</v>
      </c>
      <c r="F26" s="12">
        <f>E26/E8*100</f>
        <v>0.12981302057049579</v>
      </c>
      <c r="G26" s="12">
        <v>0</v>
      </c>
      <c r="H26" s="12">
        <f>G26/G8*100</f>
        <v>0</v>
      </c>
      <c r="I26" s="12">
        <v>0</v>
      </c>
      <c r="J26" s="12">
        <f>I26/I8*100</f>
        <v>0</v>
      </c>
      <c r="K26" s="12">
        <v>0</v>
      </c>
      <c r="L26" s="12">
        <f>K26/K8*100</f>
        <v>0</v>
      </c>
    </row>
    <row r="27" spans="1:12">
      <c r="A27" s="13" t="s">
        <v>13</v>
      </c>
      <c r="B27" s="14" t="s">
        <v>49</v>
      </c>
      <c r="C27" s="15">
        <f t="shared" ref="C27:H27" si="5">C28+C29+C30+C31</f>
        <v>52500.1</v>
      </c>
      <c r="D27" s="15">
        <f t="shared" si="5"/>
        <v>67.597014406505778</v>
      </c>
      <c r="E27" s="15">
        <f t="shared" si="5"/>
        <v>21601.100000000002</v>
      </c>
      <c r="F27" s="15">
        <f>F28+F29+F30+F31</f>
        <v>35.051300483066704</v>
      </c>
      <c r="G27" s="15">
        <f t="shared" si="5"/>
        <v>17578</v>
      </c>
      <c r="H27" s="15">
        <f t="shared" si="5"/>
        <v>38.377063711427539</v>
      </c>
      <c r="I27" s="15">
        <f t="shared" ref="I27:K27" si="6">I28+I29+I30+I31</f>
        <v>10745.9</v>
      </c>
      <c r="J27" s="15">
        <f>J28+J29+J30+J31</f>
        <v>28.461813510614348</v>
      </c>
      <c r="K27" s="15">
        <f t="shared" si="6"/>
        <v>11136.5</v>
      </c>
      <c r="L27" s="15">
        <f>L28+L29+L30+L31</f>
        <v>28.972179007560104</v>
      </c>
    </row>
    <row r="28" spans="1:12">
      <c r="A28" s="16" t="s">
        <v>4</v>
      </c>
      <c r="B28" s="17" t="s">
        <v>39</v>
      </c>
      <c r="C28" s="12">
        <v>17100.599999999999</v>
      </c>
      <c r="D28" s="12">
        <f>C28/C8*100</f>
        <v>22.018043862009645</v>
      </c>
      <c r="E28" s="21">
        <v>9935.2000000000007</v>
      </c>
      <c r="F28" s="12">
        <f>E28/E8*100</f>
        <v>16.121479024649872</v>
      </c>
      <c r="G28" s="12">
        <v>7320.1</v>
      </c>
      <c r="H28" s="12">
        <f>G28/G8*100</f>
        <v>15.981564687337624</v>
      </c>
      <c r="I28" s="12">
        <v>98</v>
      </c>
      <c r="J28" s="12">
        <f>I28/I8*100</f>
        <v>0.25956483161393706</v>
      </c>
      <c r="K28" s="12">
        <v>0</v>
      </c>
      <c r="L28" s="12">
        <f>K28/K8*100</f>
        <v>0</v>
      </c>
    </row>
    <row r="29" spans="1:12">
      <c r="A29" s="16" t="s">
        <v>5</v>
      </c>
      <c r="B29" s="17" t="s">
        <v>40</v>
      </c>
      <c r="C29" s="12">
        <v>6674.3</v>
      </c>
      <c r="D29" s="12">
        <f>C29/C8*100</f>
        <v>8.5935598837591076</v>
      </c>
      <c r="E29" s="21">
        <v>7380.6</v>
      </c>
      <c r="F29" s="12">
        <f>E29/E8*100</f>
        <v>11.976224745282513</v>
      </c>
      <c r="G29" s="12">
        <v>7383.1</v>
      </c>
      <c r="H29" s="12">
        <f>G29/G8*100</f>
        <v>16.119109061772711</v>
      </c>
      <c r="I29" s="12">
        <v>7722.7</v>
      </c>
      <c r="J29" s="12">
        <f>I29/I8*100</f>
        <v>20.454503317397467</v>
      </c>
      <c r="K29" s="12">
        <v>8031.5</v>
      </c>
      <c r="L29" s="12">
        <f>K29/K8*100</f>
        <v>20.894361397137249</v>
      </c>
    </row>
    <row r="30" spans="1:12">
      <c r="A30" s="16" t="s">
        <v>6</v>
      </c>
      <c r="B30" s="17" t="s">
        <v>41</v>
      </c>
      <c r="C30" s="12">
        <v>8535.7999999999993</v>
      </c>
      <c r="D30" s="12">
        <f>C30/C8*100</f>
        <v>10.990352314968009</v>
      </c>
      <c r="E30" s="21">
        <v>3970.8</v>
      </c>
      <c r="F30" s="12">
        <f>E30/E8*100</f>
        <v>6.443269276016558</v>
      </c>
      <c r="G30" s="12">
        <v>2532</v>
      </c>
      <c r="H30" s="12">
        <f>G30/G8*100</f>
        <v>5.5279739058672508</v>
      </c>
      <c r="I30" s="12">
        <v>2566.6</v>
      </c>
      <c r="J30" s="12">
        <f>I30/I8*100</f>
        <v>6.7979499675543948</v>
      </c>
      <c r="K30" s="12">
        <v>2732.1</v>
      </c>
      <c r="L30" s="12">
        <f>K30/K8*100</f>
        <v>7.1076990317025066</v>
      </c>
    </row>
    <row r="31" spans="1:12" ht="22.5">
      <c r="A31" s="16" t="s">
        <v>57</v>
      </c>
      <c r="B31" s="17" t="s">
        <v>58</v>
      </c>
      <c r="C31" s="12">
        <v>20189.400000000001</v>
      </c>
      <c r="D31" s="12">
        <f>C31/C8*100</f>
        <v>25.995058345769017</v>
      </c>
      <c r="E31" s="21">
        <v>314.5</v>
      </c>
      <c r="F31" s="12">
        <f>E31/E8*100</f>
        <v>0.51032743711776152</v>
      </c>
      <c r="G31" s="12">
        <v>342.8</v>
      </c>
      <c r="H31" s="12">
        <f>G31/G8*100</f>
        <v>0.74841605644995801</v>
      </c>
      <c r="I31" s="12">
        <v>358.6</v>
      </c>
      <c r="J31" s="12">
        <f>I31/I8*100</f>
        <v>0.94979539404854929</v>
      </c>
      <c r="K31" s="12">
        <v>372.9</v>
      </c>
      <c r="L31" s="12">
        <f>K31/K8*100</f>
        <v>0.97011857872034857</v>
      </c>
    </row>
    <row r="32" spans="1:12">
      <c r="A32" s="13" t="s">
        <v>14</v>
      </c>
      <c r="B32" s="14" t="s">
        <v>50</v>
      </c>
      <c r="C32" s="15">
        <f>C34+C33</f>
        <v>49.2</v>
      </c>
      <c r="D32" s="15">
        <f>D34</f>
        <v>6.3347938552499608E-2</v>
      </c>
      <c r="E32" s="15">
        <f>E34+E33</f>
        <v>51.1</v>
      </c>
      <c r="F32" s="15">
        <f>F34</f>
        <v>8.2918066889404188E-2</v>
      </c>
      <c r="G32" s="15">
        <f>G34+G33</f>
        <v>92.7</v>
      </c>
      <c r="H32" s="15">
        <f>H34</f>
        <v>0.11156377037512501</v>
      </c>
      <c r="I32" s="15">
        <f>I34+I33</f>
        <v>94.6</v>
      </c>
      <c r="J32" s="15">
        <f>J34</f>
        <v>0.13534451934155289</v>
      </c>
      <c r="K32" s="15">
        <f>K34+K33</f>
        <v>45.3</v>
      </c>
      <c r="L32" s="15">
        <f>L34</f>
        <v>0</v>
      </c>
    </row>
    <row r="33" spans="1:12" ht="39">
      <c r="A33" s="40" t="s">
        <v>75</v>
      </c>
      <c r="B33" s="10" t="s">
        <v>74</v>
      </c>
      <c r="C33" s="12">
        <v>0</v>
      </c>
      <c r="D33" s="12" t="s">
        <v>76</v>
      </c>
      <c r="E33" s="12">
        <v>0</v>
      </c>
      <c r="F33" s="12" t="s">
        <v>76</v>
      </c>
      <c r="G33" s="12">
        <v>41.6</v>
      </c>
      <c r="H33" s="12">
        <f>G33/G8*100</f>
        <v>9.0822952007929558E-2</v>
      </c>
      <c r="I33" s="12">
        <v>43.5</v>
      </c>
      <c r="J33" s="12">
        <f>I33/I8*100</f>
        <v>0.115215001787819</v>
      </c>
      <c r="K33" s="12">
        <v>45.3</v>
      </c>
      <c r="L33" s="12">
        <f>K33/K8*100</f>
        <v>0.11785028591051701</v>
      </c>
    </row>
    <row r="34" spans="1:12" ht="22.5">
      <c r="A34" s="9" t="s">
        <v>18</v>
      </c>
      <c r="B34" s="10" t="s">
        <v>42</v>
      </c>
      <c r="C34" s="12">
        <v>49.2</v>
      </c>
      <c r="D34" s="12">
        <f>C34/C8*100</f>
        <v>6.3347938552499608E-2</v>
      </c>
      <c r="E34" s="12">
        <v>51.1</v>
      </c>
      <c r="F34" s="12">
        <f>E34/E8*100</f>
        <v>8.2918066889404188E-2</v>
      </c>
      <c r="G34" s="12">
        <v>51.1</v>
      </c>
      <c r="H34" s="12">
        <f>G34/G8*100</f>
        <v>0.11156377037512501</v>
      </c>
      <c r="I34" s="12">
        <v>51.1</v>
      </c>
      <c r="J34" s="12">
        <f>I34/I8*100</f>
        <v>0.13534451934155289</v>
      </c>
      <c r="K34" s="12">
        <v>0</v>
      </c>
      <c r="L34" s="12">
        <f>K34/K8*100</f>
        <v>0</v>
      </c>
    </row>
    <row r="35" spans="1:12">
      <c r="A35" s="13" t="s">
        <v>70</v>
      </c>
      <c r="B35" s="14" t="s">
        <v>72</v>
      </c>
      <c r="C35" s="15">
        <f t="shared" ref="C35:L35" si="7">C36</f>
        <v>0</v>
      </c>
      <c r="D35" s="15">
        <f t="shared" si="7"/>
        <v>0</v>
      </c>
      <c r="E35" s="15">
        <f t="shared" si="7"/>
        <v>460</v>
      </c>
      <c r="F35" s="15">
        <f>F36</f>
        <v>0.74642486828035071</v>
      </c>
      <c r="G35" s="15">
        <f t="shared" si="7"/>
        <v>425.1</v>
      </c>
      <c r="H35" s="15">
        <f t="shared" si="7"/>
        <v>2.123259960741418</v>
      </c>
      <c r="I35" s="15">
        <f t="shared" si="7"/>
        <v>0</v>
      </c>
      <c r="J35" s="15">
        <f t="shared" si="7"/>
        <v>0</v>
      </c>
      <c r="K35" s="15">
        <f t="shared" si="7"/>
        <v>0</v>
      </c>
      <c r="L35" s="15">
        <f t="shared" si="7"/>
        <v>0</v>
      </c>
    </row>
    <row r="36" spans="1:12">
      <c r="A36" s="9" t="s">
        <v>71</v>
      </c>
      <c r="B36" s="10" t="s">
        <v>73</v>
      </c>
      <c r="C36" s="12">
        <v>0</v>
      </c>
      <c r="D36" s="12">
        <f>C36/C10*100</f>
        <v>0</v>
      </c>
      <c r="E36" s="12">
        <v>460</v>
      </c>
      <c r="F36" s="12">
        <f>E36/E8*100</f>
        <v>0.74642486828035071</v>
      </c>
      <c r="G36" s="12">
        <v>425.1</v>
      </c>
      <c r="H36" s="12">
        <f>G36/G10*100</f>
        <v>2.123259960741418</v>
      </c>
      <c r="I36" s="12">
        <v>0</v>
      </c>
      <c r="J36" s="12">
        <f>I36/I10*100</f>
        <v>0</v>
      </c>
      <c r="K36" s="12">
        <v>0</v>
      </c>
      <c r="L36" s="12">
        <f>K36/K10*100</f>
        <v>0</v>
      </c>
    </row>
    <row r="37" spans="1:12">
      <c r="A37" s="13" t="s">
        <v>15</v>
      </c>
      <c r="B37" s="14" t="s">
        <v>51</v>
      </c>
      <c r="C37" s="15">
        <f>C38+C39+C40</f>
        <v>4075.7</v>
      </c>
      <c r="D37" s="15">
        <f>D38+D39+D40</f>
        <v>5.2477071780167206</v>
      </c>
      <c r="E37" s="15">
        <f>E38+E39+E40</f>
        <v>4149</v>
      </c>
      <c r="F37" s="15">
        <f>F38+F39+F40</f>
        <v>6.7324277793373373</v>
      </c>
      <c r="G37" s="15">
        <f t="shared" ref="G37:K37" si="8">G38+G39+G40</f>
        <v>4149</v>
      </c>
      <c r="H37" s="15">
        <f>H38+H39+H40</f>
        <v>9.0582795163677829</v>
      </c>
      <c r="I37" s="15">
        <f t="shared" si="8"/>
        <v>4149</v>
      </c>
      <c r="J37" s="15">
        <f>J38+J39+J40</f>
        <v>10.989127411900254</v>
      </c>
      <c r="K37" s="15">
        <f t="shared" si="8"/>
        <v>4149</v>
      </c>
      <c r="L37" s="15">
        <f>L38+L39+L40</f>
        <v>10.793837444651988</v>
      </c>
    </row>
    <row r="38" spans="1:12">
      <c r="A38" s="16" t="s">
        <v>7</v>
      </c>
      <c r="B38" s="17" t="s">
        <v>43</v>
      </c>
      <c r="C38" s="12">
        <v>3793.2</v>
      </c>
      <c r="D38" s="12">
        <f>C38/C8*100</f>
        <v>4.8839715552305183</v>
      </c>
      <c r="E38" s="21">
        <v>3945</v>
      </c>
      <c r="F38" s="12">
        <f>E38/E8*100</f>
        <v>6.4014045768825731</v>
      </c>
      <c r="G38" s="12">
        <v>3945</v>
      </c>
      <c r="H38" s="12">
        <f>G38/G8*100</f>
        <v>8.6128977324827432</v>
      </c>
      <c r="I38" s="12">
        <v>3945</v>
      </c>
      <c r="J38" s="12">
        <f>I38/I8*100</f>
        <v>10.448808782826344</v>
      </c>
      <c r="K38" s="12">
        <v>3945</v>
      </c>
      <c r="L38" s="12">
        <f>K38/K8*100</f>
        <v>10.263120925319859</v>
      </c>
    </row>
    <row r="39" spans="1:12">
      <c r="A39" s="16" t="s">
        <v>8</v>
      </c>
      <c r="B39" s="17" t="s">
        <v>44</v>
      </c>
      <c r="C39" s="12">
        <v>282.5</v>
      </c>
      <c r="D39" s="12">
        <f>C39/C8*100</f>
        <v>0.36373562278620197</v>
      </c>
      <c r="E39" s="21">
        <v>204</v>
      </c>
      <c r="F39" s="12">
        <f>E39/E8*100</f>
        <v>0.33102320245476424</v>
      </c>
      <c r="G39" s="12">
        <v>204</v>
      </c>
      <c r="H39" s="12">
        <f>G39/G8*100</f>
        <v>0.44538178388503918</v>
      </c>
      <c r="I39" s="12">
        <v>204</v>
      </c>
      <c r="J39" s="12">
        <f>I39/I8*100</f>
        <v>0.54031862907390982</v>
      </c>
      <c r="K39" s="12">
        <v>204</v>
      </c>
      <c r="L39" s="12">
        <f>K39/K8*100</f>
        <v>0.5307165193321296</v>
      </c>
    </row>
    <row r="40" spans="1:12" ht="22.5">
      <c r="A40" s="16" t="s">
        <v>62</v>
      </c>
      <c r="B40" s="17" t="s">
        <v>63</v>
      </c>
      <c r="C40" s="12">
        <v>0</v>
      </c>
      <c r="D40" s="12">
        <f>C40/C8*100</f>
        <v>0</v>
      </c>
      <c r="E40" s="21">
        <v>0</v>
      </c>
      <c r="F40" s="12">
        <f>E40/E8*100</f>
        <v>0</v>
      </c>
      <c r="G40" s="12">
        <v>0</v>
      </c>
      <c r="H40" s="12">
        <f>G40/G8*100</f>
        <v>0</v>
      </c>
      <c r="I40" s="12">
        <v>0</v>
      </c>
      <c r="J40" s="12">
        <f>I40/I8*100</f>
        <v>0</v>
      </c>
      <c r="K40" s="12">
        <v>0</v>
      </c>
      <c r="L40" s="12">
        <f>K40/K8*100</f>
        <v>0</v>
      </c>
    </row>
    <row r="41" spans="1:12">
      <c r="A41" s="13" t="s">
        <v>16</v>
      </c>
      <c r="B41" s="14" t="s">
        <v>52</v>
      </c>
      <c r="C41" s="15">
        <f t="shared" ref="C41:L41" si="9">C42</f>
        <v>13.3</v>
      </c>
      <c r="D41" s="15">
        <f t="shared" si="9"/>
        <v>1.7124544364801722E-2</v>
      </c>
      <c r="E41" s="15">
        <f t="shared" si="9"/>
        <v>30.2</v>
      </c>
      <c r="F41" s="15">
        <f t="shared" si="9"/>
        <v>4.9004415265362151E-2</v>
      </c>
      <c r="G41" s="15">
        <f t="shared" si="9"/>
        <v>32.9</v>
      </c>
      <c r="H41" s="15">
        <f t="shared" si="9"/>
        <v>7.1828728871655825E-2</v>
      </c>
      <c r="I41" s="15">
        <f t="shared" si="9"/>
        <v>34.4</v>
      </c>
      <c r="J41" s="15">
        <f t="shared" si="9"/>
        <v>9.1112553137953411E-2</v>
      </c>
      <c r="K41" s="15">
        <f t="shared" si="9"/>
        <v>35.799999999999997</v>
      </c>
      <c r="L41" s="15">
        <f t="shared" si="9"/>
        <v>9.3135546039658026E-2</v>
      </c>
    </row>
    <row r="42" spans="1:12">
      <c r="A42" s="16" t="s">
        <v>9</v>
      </c>
      <c r="B42" s="17" t="s">
        <v>45</v>
      </c>
      <c r="C42" s="12">
        <v>13.3</v>
      </c>
      <c r="D42" s="12">
        <f>C42/C8*100</f>
        <v>1.7124544364801722E-2</v>
      </c>
      <c r="E42" s="12">
        <v>30.2</v>
      </c>
      <c r="F42" s="12">
        <f>E42/E8*100</f>
        <v>4.9004415265362151E-2</v>
      </c>
      <c r="G42" s="12">
        <v>32.9</v>
      </c>
      <c r="H42" s="12">
        <f>G42/G8*100</f>
        <v>7.1828728871655825E-2</v>
      </c>
      <c r="I42" s="12">
        <v>34.4</v>
      </c>
      <c r="J42" s="12">
        <f>I42/I8*100</f>
        <v>9.1112553137953411E-2</v>
      </c>
      <c r="K42" s="12">
        <v>35.799999999999997</v>
      </c>
      <c r="L42" s="12">
        <f>K42/K8*100</f>
        <v>9.3135546039658026E-2</v>
      </c>
    </row>
  </sheetData>
  <mergeCells count="10">
    <mergeCell ref="E5:F6"/>
    <mergeCell ref="A2:K2"/>
    <mergeCell ref="A3:K3"/>
    <mergeCell ref="A5:A7"/>
    <mergeCell ref="B5:B7"/>
    <mergeCell ref="G5:L5"/>
    <mergeCell ref="G6:H6"/>
    <mergeCell ref="I6:J6"/>
    <mergeCell ref="K6:L6"/>
    <mergeCell ref="C5:D6"/>
  </mergeCells>
  <pageMargins left="0.31496062992125984" right="0.11811023622047245" top="0.55118110236220474" bottom="0.19685039370078741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7" sqref="G37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Лист1</vt:lpstr>
      <vt:lpstr>Лист2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Пользователь</cp:lastModifiedBy>
  <cp:lastPrinted>2022-11-10T13:42:07Z</cp:lastPrinted>
  <dcterms:created xsi:type="dcterms:W3CDTF">2013-01-22T05:32:31Z</dcterms:created>
  <dcterms:modified xsi:type="dcterms:W3CDTF">2022-11-10T13:44:16Z</dcterms:modified>
</cp:coreProperties>
</file>