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405" windowWidth="14805" windowHeight="7710"/>
  </bookViews>
  <sheets>
    <sheet name="Лист1" sheetId="3" r:id="rId1"/>
  </sheets>
  <calcPr calcId="125725"/>
</workbook>
</file>

<file path=xl/calcChain.xml><?xml version="1.0" encoding="utf-8"?>
<calcChain xmlns="http://schemas.openxmlformats.org/spreadsheetml/2006/main">
  <c r="D57" i="3"/>
  <c r="C57"/>
  <c r="D53"/>
  <c r="C53"/>
  <c r="D7"/>
  <c r="C7"/>
  <c r="F44"/>
  <c r="F43" s="1"/>
  <c r="E44"/>
  <c r="D43"/>
  <c r="C43"/>
  <c r="E43" s="1"/>
  <c r="E30"/>
  <c r="D29"/>
  <c r="C29"/>
  <c r="E29" s="1"/>
  <c r="F19"/>
  <c r="E42"/>
  <c r="D41"/>
  <c r="C41"/>
  <c r="E41" s="1"/>
  <c r="C33"/>
  <c r="C32" s="1"/>
  <c r="D33"/>
  <c r="D18"/>
  <c r="F18" s="1"/>
  <c r="C18"/>
  <c r="C17" s="1"/>
  <c r="E19"/>
  <c r="E20"/>
  <c r="F54"/>
  <c r="E54"/>
  <c r="C52"/>
  <c r="D61"/>
  <c r="C61"/>
  <c r="D50"/>
  <c r="D47" s="1"/>
  <c r="C50"/>
  <c r="C47" s="1"/>
  <c r="D39"/>
  <c r="C39"/>
  <c r="D36"/>
  <c r="C36"/>
  <c r="D27"/>
  <c r="C27"/>
  <c r="D24"/>
  <c r="C24"/>
  <c r="F62"/>
  <c r="D32"/>
  <c r="D52"/>
  <c r="F63"/>
  <c r="E63"/>
  <c r="E62"/>
  <c r="F60"/>
  <c r="E60"/>
  <c r="F58"/>
  <c r="E58"/>
  <c r="F51"/>
  <c r="E51"/>
  <c r="F49"/>
  <c r="E49"/>
  <c r="F40"/>
  <c r="E40"/>
  <c r="C38"/>
  <c r="F37"/>
  <c r="E37"/>
  <c r="F35"/>
  <c r="E35"/>
  <c r="E34"/>
  <c r="F28"/>
  <c r="E28"/>
  <c r="F26"/>
  <c r="E26"/>
  <c r="F25"/>
  <c r="E25"/>
  <c r="F23"/>
  <c r="E23"/>
  <c r="D22"/>
  <c r="C22"/>
  <c r="F16"/>
  <c r="E16"/>
  <c r="F15"/>
  <c r="E15"/>
  <c r="F14"/>
  <c r="E14"/>
  <c r="F13"/>
  <c r="E13"/>
  <c r="D12"/>
  <c r="C12"/>
  <c r="C11" s="1"/>
  <c r="F10"/>
  <c r="E10"/>
  <c r="E9" s="1"/>
  <c r="E8" s="1"/>
  <c r="D9"/>
  <c r="D8" s="1"/>
  <c r="C9"/>
  <c r="C8" s="1"/>
  <c r="D17" l="1"/>
  <c r="E18"/>
  <c r="E17" s="1"/>
  <c r="F53"/>
  <c r="F39"/>
  <c r="E53"/>
  <c r="F9"/>
  <c r="E39"/>
  <c r="C46"/>
  <c r="C45" s="1"/>
  <c r="D21"/>
  <c r="E22"/>
  <c r="E24"/>
  <c r="C31"/>
  <c r="E33"/>
  <c r="C21"/>
  <c r="D38"/>
  <c r="F38" s="1"/>
  <c r="E12"/>
  <c r="E11" s="1"/>
  <c r="E48"/>
  <c r="E50"/>
  <c r="E52"/>
  <c r="E61"/>
  <c r="D11"/>
  <c r="F22"/>
  <c r="F24"/>
  <c r="F27"/>
  <c r="F8"/>
  <c r="F12"/>
  <c r="F48"/>
  <c r="F50"/>
  <c r="F52"/>
  <c r="F61"/>
  <c r="C6" l="1"/>
  <c r="F17"/>
  <c r="E38"/>
  <c r="E47"/>
  <c r="F11"/>
  <c r="E21"/>
  <c r="F36"/>
  <c r="E27"/>
  <c r="F47"/>
  <c r="F21"/>
  <c r="E36"/>
  <c r="E57"/>
  <c r="D46"/>
  <c r="D45" s="1"/>
  <c r="D31"/>
  <c r="F57"/>
  <c r="F45" l="1"/>
  <c r="D6"/>
  <c r="E45"/>
  <c r="F7"/>
  <c r="F32"/>
  <c r="F31" s="1"/>
  <c r="E32"/>
  <c r="E31" s="1"/>
  <c r="E46"/>
  <c r="F46"/>
  <c r="E7" l="1"/>
  <c r="E6" s="1"/>
  <c r="F6"/>
</calcChain>
</file>

<file path=xl/sharedStrings.xml><?xml version="1.0" encoding="utf-8"?>
<sst xmlns="http://schemas.openxmlformats.org/spreadsheetml/2006/main" count="129" uniqueCount="120">
  <si>
    <t>Код бюджетной классификации Российской Федерации</t>
  </si>
  <si>
    <t>ВСЕГО ДОХОДОВ</t>
  </si>
  <si>
    <t>182 1 01 02010 01 0000 110</t>
  </si>
  <si>
    <t>Исполнено, тыс.руб.</t>
  </si>
  <si>
    <t>Показатели исполнения</t>
  </si>
  <si>
    <t>процент исполнения, %</t>
  </si>
  <si>
    <t>отклонение ("-" неисполнено, "+" перевыполнение плана), тыс.руб.</t>
  </si>
  <si>
    <t>Наименование статьи дохода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</si>
  <si>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</si>
  <si>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000 8 50 00000 00 0000 000</t>
  </si>
  <si>
    <t>000 1 00 00000 00 0000 000</t>
  </si>
  <si>
    <t>000 1 01 00000 00 0000 000</t>
  </si>
  <si>
    <t>000 1 06 00000 00 0000 000</t>
  </si>
  <si>
    <t>Налоги на имущество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</si>
  <si>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</si>
  <si>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</si>
  <si>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</si>
  <si>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</si>
  <si>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Доходы от компенсации затрат государства</t>
  </si>
  <si>
    <t>000 2 00 00000 00 0000 000</t>
  </si>
  <si>
    <t>000 2 02 00000 00 0000 000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</si>
  <si>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</si>
  <si>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</si>
  <si>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</si>
  <si>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</si>
  <si>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</si>
  <si>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</si>
  <si>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НАЛОГОВЫЕ И НЕНАЛОГОВЫЕ ДОХОДЫ</t>
  </si>
  <si>
    <t>НАЛОГИ НА ПРИБЫЛЬ, ДОХОДЫ</t>
  </si>
  <si>
    <t>000 1 01 02000 01 0000 110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</si>
  <si>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</si>
  <si>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</si>
  <si>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000 1 05 01000 00 0000 110</t>
  </si>
  <si>
    <t>182 1 05 01020 01 0000 110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</si>
  <si>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</si>
  <si>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000 1 06 01000 00 0000 110</t>
  </si>
  <si>
    <t>Налог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</si>
  <si>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</si>
  <si>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</si>
  <si>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000 1 06 06000  00 0000 110</t>
  </si>
  <si>
    <t xml:space="preserve">Земельный налог 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</si>
  <si>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</si>
  <si>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</si>
  <si>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</si>
  <si>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</si>
  <si>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</si>
  <si>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660 1 08 04020 01 0000 110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</si>
  <si>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</si>
  <si>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</si>
  <si>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</si>
  <si>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660 1 11 05025 10 0000 120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</si>
  <si>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</si>
  <si>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660 1 11 05075 10 0000 120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</si>
  <si>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</si>
  <si>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</si>
  <si>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</si>
  <si>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</si>
  <si>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0 00 1 13 02000 00 0000 130</t>
  </si>
  <si>
    <t xml:space="preserve">660 1 13 02065 10 0000 130 
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</si>
  <si>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</si>
  <si>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</si>
  <si>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</si>
  <si>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</si>
  <si>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000 2 02 19999 00 0000 150</t>
  </si>
  <si>
    <t>Прочие дотации</t>
  </si>
  <si>
    <t>660 2 02 19999 10 0000 150</t>
  </si>
  <si>
    <t>660 2 02 29999 10 0000 150</t>
  </si>
  <si>
    <t>Прочие субсидии бюджетам сельских поселений в т.ч.:</t>
  </si>
  <si>
    <t>660 2 02 30024 10 0000 150</t>
  </si>
  <si>
    <t>Субвенции местным бюджетам на осуществление отдельных государственных полномочий Ненецкого автономного округа в сфере административных правонарушений</t>
  </si>
  <si>
    <t>660 2 02 35118 10 0000 150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</si>
  <si>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</si>
  <si>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660 2 02 40014 10 0000 150</t>
  </si>
  <si>
    <t>660 2 02 49999 10 0000 150</t>
  </si>
  <si>
    <t xml:space="preserve">Акцизы по подакцизным товарам (продукции), производимым на территории Российской Федерации
</t>
  </si>
  <si>
    <t>НАЛОГ НА СОВОКУПНЫЙ ДОХОД</t>
  </si>
  <si>
    <t xml:space="preserve">Налог, взимаемый в связи с применением упрощенной системы налогообложения
</t>
  </si>
  <si>
    <t xml:space="preserve"> ДОХОДЫ ОТ ОКАЗАНИЯ ПЛАТНЫХ УСЛУГ (РАБОТ) И КОМПЕНСАЦИИ  ЗАТРАТ ГОСУДАРСТВА</t>
  </si>
  <si>
    <t xml:space="preserve">Доходы, поступающие в порядке возмещения расходов, понесенных в связи с эксплуатацией имущества сельских поселений </t>
  </si>
  <si>
    <t>Дотации  на выравнивание бюджетной обеспеченности</t>
  </si>
  <si>
    <t>Прочие межбюджетные трансферты, передаваемые бюджетам сельских поселений</t>
  </si>
  <si>
    <t xml:space="preserve">0001 03 00000 00 0000 000
</t>
  </si>
  <si>
    <t xml:space="preserve">0001 03 02000 01 0000 110
</t>
  </si>
  <si>
    <t>000 1 05 00000 00 0000 110</t>
  </si>
  <si>
    <t>000 1 11 05025 00 0000 120</t>
  </si>
  <si>
    <t>000 1 11 09045 10 0000 120</t>
  </si>
  <si>
    <t>000 2 02 15001 00 0000150</t>
  </si>
  <si>
    <t xml:space="preserve"> Иные межбюджетные трансферты на поддержку мер по обеспечению сбалансированности бюджетов поселений муниципального района "Заполярный район" на 2020 год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</si>
  <si>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</si>
  <si>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Дотации бюджетам сельских поселений на выравнивание бюджетной обеспеченности из бюджета субъекта Российской Федерации</t>
  </si>
  <si>
    <t>660 2 02 16001 10 0000 150</t>
  </si>
  <si>
    <t>100 1 03 02231 01 0000 110</t>
  </si>
  <si>
    <t>100 1 03 02241 01 0000 110</t>
  </si>
  <si>
    <t>100 1 03 02251 01 0000 110</t>
  </si>
  <si>
    <t>100 1 03 02261 01 0000 110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</si>
  <si>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</si>
  <si>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</si>
  <si>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</si>
  <si>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</si>
  <si>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Субсидии местным бюджетам на выкуп жилых помещений собственников в соответствии со стаьей 32 Жилищного кодекса Российской Федерации</t>
  </si>
  <si>
    <t>Налог, взимаемый с налогоплательщиков, выбравших в качестве объекта налогообложения доходы</t>
  </si>
  <si>
    <t>182 1 05 01011 01 0000 110</t>
  </si>
  <si>
    <t>-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</si>
  <si>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</si>
  <si>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</si>
  <si>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000 1 14 00000 00 0000 000</t>
  </si>
  <si>
    <t>660 1 14 02053 10 0000 410</t>
  </si>
  <si>
    <t>Сведения об исполнении местного бюджета по доходам в разрезе видов доходов за 9 месяцев  2021 года в сравнении с запланированными значениями на соответствующий период</t>
  </si>
  <si>
    <t>Кассовый план на 9 месяцев 2021 года, тыс.руб.</t>
  </si>
  <si>
    <t>ЗАДОЛЖЕННОСТЬ И ПЕРЕРАСЧЕТЫ ПО ОТМЕНЕННЫМ НАЛОГАМ, СБОРАМ И ИНЫМ ОБЯЗАТЕЛЬНЫМ ПЛАТЕЖАМ</t>
  </si>
  <si>
    <t>Земельный налог (по обязательствам, возникшим до 1 января 2006 года), мобилизуемый на территориях сельских поселений</t>
  </si>
  <si>
    <t xml:space="preserve">660 1 09 04053 10 0000 110 </t>
  </si>
  <si>
    <t xml:space="preserve">000 1 09 04053 00 0000 110 </t>
  </si>
  <si>
    <t>ШТРАФЫ, САНКЦИИ, ВОЗМЕЩЕНИЕ УЩЕРБА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</si>
  <si>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</si>
  <si>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 xml:space="preserve">000 1 16 00000 00 0000 000 </t>
  </si>
  <si>
    <t xml:space="preserve">660 1 16 07010 10 0000 140 </t>
  </si>
  <si>
    <t>Субсидии бюджетам муниципальных образований Ненецкого автономного округа на реализацию проектов по поддержке местных инициатив</t>
  </si>
  <si>
    <t>Субсидии местным бюджетам на проведение мероприятий по сносу домов, признанных в установленном порядке ветхими или аварийными и непригодными для проживания</t>
  </si>
  <si>
    <t xml:space="preserve"> Субвенции местным бюджетам на осуществление отдельных государственных полномочий по предоставлению гражданам компенсационных выплат в целях создания дополнительных условий для расселения граждан из жилых помещений в домах, признанных аварийными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</si>
</sst>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_-* #,##0.0_р_._-;\-* #,##0.0_р_._-;_-* &quot;-&quot;??_р_._-;_-@_-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71">
    <xf numFmtId="0" fontId="0" fillId="0" borderId="0" xfId="0"/>
    <xf numFmtId="165" fontId="2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164" fontId="3" fillId="0" borderId="1" xfId="0" applyNumberFormat="1" applyFont="1" applyFill="1" applyBorder="1"/>
    <xf numFmtId="164" fontId="3" fillId="0" borderId="1" xfId="1" applyNumberFormat="1" applyFont="1" applyFill="1" applyBorder="1" applyAlignment="1"/>
    <xf numFmtId="164" fontId="2" fillId="0" borderId="1" xfId="1" applyNumberFormat="1" applyFont="1" applyFill="1" applyBorder="1" applyAlignment="1"/>
    <xf numFmtId="0" fontId="6" fillId="2" borderId="0" xfId="0" applyFont="1" applyFill="1"/>
    <xf numFmtId="0" fontId="5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horizontal="center" wrapText="1"/>
    </xf>
    <xf numFmtId="0" fontId="5" fillId="0" borderId="0" xfId="0" applyFont="1" applyFill="1"/>
    <xf numFmtId="0" fontId="5" fillId="2" borderId="0" xfId="0" applyFont="1" applyFill="1"/>
    <xf numFmtId="0" fontId="6" fillId="2" borderId="0" xfId="0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0" fontId="2" fillId="2" borderId="5" xfId="0" applyFont="1" applyFill="1" applyBorder="1" applyAlignment="1">
      <alignment wrapText="1"/>
    </xf>
    <xf numFmtId="0" fontId="2" fillId="2" borderId="5" xfId="0" applyFont="1" applyFill="1" applyBorder="1" applyAlignment="1">
      <alignment horizontal="left"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3" fillId="2" borderId="6" xfId="0" applyFont="1" applyFill="1" applyBorder="1"/>
    <xf numFmtId="0" fontId="2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wrapText="1"/>
    </xf>
    <xf numFmtId="0" fontId="2" fillId="2" borderId="3" xfId="0" applyFont="1" applyFill="1" applyBorder="1" applyAlignment="1">
      <alignment horizontal="justify" vertical="top" wrapText="1"/>
    </xf>
    <xf numFmtId="0" fontId="2" fillId="2" borderId="0" xfId="0" applyFont="1" applyFill="1" applyAlignment="1">
      <alignment wrapText="1"/>
    </xf>
    <xf numFmtId="0" fontId="2" fillId="2" borderId="4" xfId="0" applyFont="1" applyFill="1" applyBorder="1" applyAlignment="1">
      <alignment wrapText="1"/>
    </xf>
    <xf numFmtId="0" fontId="3" fillId="2" borderId="4" xfId="0" applyFont="1" applyFill="1" applyBorder="1" applyAlignment="1">
      <alignment wrapText="1"/>
    </xf>
    <xf numFmtId="4" fontId="2" fillId="2" borderId="1" xfId="0" applyNumberFormat="1" applyFont="1" applyFill="1" applyBorder="1"/>
    <xf numFmtId="0" fontId="7" fillId="0" borderId="1" xfId="0" applyFont="1" applyBorder="1" applyAlignment="1">
      <alignment wrapText="1"/>
    </xf>
    <xf numFmtId="4" fontId="3" fillId="2" borderId="1" xfId="0" applyNumberFormat="1" applyFont="1" applyFill="1" applyBorder="1"/>
    <xf numFmtId="3" fontId="3" fillId="2" borderId="4" xfId="0" applyNumberFormat="1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left"/>
    </xf>
    <xf numFmtId="3" fontId="2" fillId="2" borderId="4" xfId="0" applyNumberFormat="1" applyFont="1" applyFill="1" applyBorder="1" applyAlignment="1">
      <alignment horizontal="left"/>
    </xf>
    <xf numFmtId="3" fontId="3" fillId="2" borderId="4" xfId="0" applyNumberFormat="1" applyFont="1" applyFill="1" applyBorder="1" applyAlignment="1">
      <alignment horizontal="left" wrapText="1"/>
    </xf>
    <xf numFmtId="3" fontId="2" fillId="2" borderId="4" xfId="0" applyNumberFormat="1" applyFont="1" applyFill="1" applyBorder="1" applyAlignment="1">
      <alignment horizontal="left" wrapText="1"/>
    </xf>
    <xf numFmtId="3" fontId="3" fillId="2" borderId="5" xfId="0" applyNumberFormat="1" applyFont="1" applyFill="1" applyBorder="1" applyAlignment="1">
      <alignment horizontal="left"/>
    </xf>
    <xf numFmtId="4" fontId="3" fillId="2" borderId="3" xfId="0" applyNumberFormat="1" applyFont="1" applyFill="1" applyBorder="1"/>
    <xf numFmtId="3" fontId="2" fillId="2" borderId="5" xfId="0" applyNumberFormat="1" applyFont="1" applyFill="1" applyBorder="1" applyAlignment="1">
      <alignment horizontal="left"/>
    </xf>
    <xf numFmtId="4" fontId="2" fillId="2" borderId="3" xfId="0" applyNumberFormat="1" applyFont="1" applyFill="1" applyBorder="1"/>
    <xf numFmtId="3" fontId="3" fillId="2" borderId="1" xfId="0" applyNumberFormat="1" applyFont="1" applyFill="1" applyBorder="1" applyAlignment="1">
      <alignment horizontal="left"/>
    </xf>
    <xf numFmtId="0" fontId="2" fillId="2" borderId="3" xfId="0" applyFont="1" applyFill="1" applyBorder="1"/>
    <xf numFmtId="0" fontId="3" fillId="2" borderId="3" xfId="0" applyFont="1" applyFill="1" applyBorder="1"/>
    <xf numFmtId="3" fontId="2" fillId="2" borderId="6" xfId="0" applyNumberFormat="1" applyFont="1" applyFill="1" applyBorder="1" applyAlignment="1">
      <alignment horizontal="left" wrapText="1"/>
    </xf>
    <xf numFmtId="0" fontId="2" fillId="2" borderId="6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left"/>
    </xf>
    <xf numFmtId="0" fontId="2" fillId="0" borderId="6" xfId="0" applyFont="1" applyBorder="1"/>
    <xf numFmtId="0" fontId="2" fillId="0" borderId="6" xfId="0" applyFont="1" applyBorder="1" applyAlignment="1">
      <alignment wrapText="1"/>
    </xf>
    <xf numFmtId="0" fontId="3" fillId="2" borderId="4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left"/>
    </xf>
    <xf numFmtId="0" fontId="3" fillId="2" borderId="5" xfId="0" applyFont="1" applyFill="1" applyBorder="1"/>
    <xf numFmtId="0" fontId="2" fillId="2" borderId="5" xfId="0" applyFont="1" applyFill="1" applyBorder="1"/>
    <xf numFmtId="3" fontId="2" fillId="0" borderId="1" xfId="0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/>
    </xf>
    <xf numFmtId="0" fontId="8" fillId="0" borderId="1" xfId="0" applyFont="1" applyBorder="1" applyAlignment="1">
      <alignment wrapText="1"/>
    </xf>
    <xf numFmtId="0" fontId="8" fillId="2" borderId="4" xfId="0" applyFont="1" applyFill="1" applyBorder="1" applyAlignment="1">
      <alignment wrapText="1"/>
    </xf>
    <xf numFmtId="0" fontId="9" fillId="2" borderId="6" xfId="0" applyFont="1" applyFill="1" applyBorder="1" applyAlignment="1">
      <alignment wrapText="1"/>
    </xf>
    <xf numFmtId="0" fontId="8" fillId="2" borderId="6" xfId="0" applyFont="1" applyFill="1" applyBorder="1" applyAlignment="1">
      <alignment wrapText="1"/>
    </xf>
    <xf numFmtId="3" fontId="2" fillId="0" borderId="6" xfId="0" applyNumberFormat="1" applyFont="1" applyBorder="1" applyAlignment="1">
      <alignment horizontal="left"/>
    </xf>
    <xf numFmtId="3" fontId="3" fillId="0" borderId="6" xfId="0" applyNumberFormat="1" applyFont="1" applyBorder="1" applyAlignment="1">
      <alignment horizontal="left"/>
    </xf>
    <xf numFmtId="0" fontId="5" fillId="2" borderId="0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 wrapText="1"/>
    </xf>
    <xf numFmtId="0" fontId="8" fillId="2" borderId="6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I63"/>
  <sheetViews>
    <sheetView tabSelected="1" workbookViewId="0">
      <selection activeCell="C57" sqref="C57:D57"/>
    </sheetView>
  </sheetViews>
  <sheetFormatPr defaultColWidth="9.140625" defaultRowHeight="15"/>
  <cols>
    <col min="1" max="1" width="27.5703125" style="12" customWidth="1"/>
    <col min="2" max="2" width="48.7109375" style="7" customWidth="1"/>
    <col min="3" max="5" width="15.85546875" style="7" customWidth="1"/>
    <col min="6" max="6" width="12.85546875" style="7" customWidth="1"/>
    <col min="7" max="98" width="9.140625" style="7" customWidth="1"/>
    <col min="99" max="16384" width="9.140625" style="7"/>
  </cols>
  <sheetData>
    <row r="1" spans="1:113">
      <c r="A1" s="61"/>
      <c r="B1" s="61"/>
      <c r="D1" s="8"/>
      <c r="F1" s="8"/>
    </row>
    <row r="2" spans="1:113" ht="30" customHeight="1">
      <c r="A2" s="62" t="s">
        <v>107</v>
      </c>
      <c r="B2" s="62"/>
      <c r="C2" s="62"/>
      <c r="D2" s="62"/>
      <c r="E2" s="62"/>
      <c r="F2" s="62"/>
    </row>
    <row r="3" spans="1:113">
      <c r="A3" s="9"/>
      <c r="B3" s="9"/>
      <c r="D3" s="9"/>
    </row>
    <row r="4" spans="1:113">
      <c r="A4" s="63" t="s">
        <v>0</v>
      </c>
      <c r="B4" s="65" t="s">
        <v>7</v>
      </c>
      <c r="C4" s="67" t="s">
        <v>108</v>
      </c>
      <c r="D4" s="67" t="s">
        <v>3</v>
      </c>
      <c r="E4" s="68" t="s">
        <v>4</v>
      </c>
      <c r="F4" s="68"/>
    </row>
    <row r="5" spans="1:113" ht="60">
      <c r="A5" s="64"/>
      <c r="B5" s="66"/>
      <c r="C5" s="67"/>
      <c r="D5" s="67"/>
      <c r="E5" s="1" t="s">
        <v>6</v>
      </c>
      <c r="F5" s="53" t="s">
        <v>5</v>
      </c>
    </row>
    <row r="6" spans="1:113" s="10" customFormat="1" ht="14.25">
      <c r="A6" s="2" t="s">
        <v>9</v>
      </c>
      <c r="B6" s="3" t="s">
        <v>1</v>
      </c>
      <c r="C6" s="4">
        <f>C7+C45</f>
        <v>63835.799999999996</v>
      </c>
      <c r="D6" s="4">
        <f>D7+D45</f>
        <v>59288.4</v>
      </c>
      <c r="E6" s="4">
        <f>E7+E45</f>
        <v>-4884.2999999999902</v>
      </c>
      <c r="F6" s="5">
        <f>D6*100/C6</f>
        <v>92.876411042079837</v>
      </c>
    </row>
    <row r="7" spans="1:113" s="10" customFormat="1" ht="14.25">
      <c r="A7" s="16" t="s">
        <v>10</v>
      </c>
      <c r="B7" s="16" t="s">
        <v>27</v>
      </c>
      <c r="C7" s="27">
        <f>C8+C27+C31+C21+C38+C11+C17++C41+C43+C29</f>
        <v>2436.8000000000002</v>
      </c>
      <c r="D7" s="27">
        <f>D8+D27+D31+D21+D38+D11+D17++D41+D43+D29</f>
        <v>2907.6000000000004</v>
      </c>
      <c r="E7" s="27">
        <f>E8+E27+E31+E21+E38+E11+E17++E41</f>
        <v>133.89999999999998</v>
      </c>
      <c r="F7" s="5">
        <f t="shared" ref="F7:F52" si="0">D7*100/C7</f>
        <v>119.32042022324362</v>
      </c>
    </row>
    <row r="8" spans="1:113" s="11" customFormat="1" ht="14.25">
      <c r="A8" s="16" t="s">
        <v>11</v>
      </c>
      <c r="B8" s="16" t="s">
        <v>28</v>
      </c>
      <c r="C8" s="27">
        <f>C9</f>
        <v>762.3</v>
      </c>
      <c r="D8" s="27">
        <f>D9</f>
        <v>762.9</v>
      </c>
      <c r="E8" s="27">
        <f>E9</f>
        <v>0.60000000000002274</v>
      </c>
      <c r="F8" s="5">
        <f t="shared" si="0"/>
        <v>100.07870916961826</v>
      </c>
    </row>
    <row r="9" spans="1:113">
      <c r="A9" s="28" t="s">
        <v>29</v>
      </c>
      <c r="B9" s="16" t="s">
        <v>30</v>
      </c>
      <c r="C9" s="27">
        <f>C10</f>
        <v>762.3</v>
      </c>
      <c r="D9" s="27">
        <f t="shared" ref="D9:E9" si="1">D10</f>
        <v>762.9</v>
      </c>
      <c r="E9" s="27">
        <f t="shared" si="1"/>
        <v>0.60000000000002274</v>
      </c>
      <c r="F9" s="5">
        <f>D9*100/C9</f>
        <v>100.07870916961826</v>
      </c>
    </row>
    <row r="10" spans="1:113" ht="90">
      <c r="A10" s="29" t="s">
        <v>2</v>
      </c>
      <c r="B10" s="13" t="s">
        <v>8</v>
      </c>
      <c r="C10" s="25">
        <v>762.3</v>
      </c>
      <c r="D10" s="25">
        <v>762.9</v>
      </c>
      <c r="E10" s="6">
        <f t="shared" ref="E10:E57" si="2">D10-C10</f>
        <v>0.60000000000002274</v>
      </c>
      <c r="F10" s="6">
        <f t="shared" si="0"/>
        <v>100.07870916961826</v>
      </c>
    </row>
    <row r="11" spans="1:113" ht="51.75" customHeight="1">
      <c r="A11" s="31" t="s">
        <v>81</v>
      </c>
      <c r="B11" s="17" t="s">
        <v>31</v>
      </c>
      <c r="C11" s="27">
        <f>C12</f>
        <v>408.70000000000005</v>
      </c>
      <c r="D11" s="27">
        <f>D12</f>
        <v>404.1</v>
      </c>
      <c r="E11" s="27">
        <f>E12</f>
        <v>-4.6000000000000227</v>
      </c>
      <c r="F11" s="5">
        <f t="shared" si="0"/>
        <v>98.874480058722767</v>
      </c>
    </row>
    <row r="12" spans="1:113" ht="42" customHeight="1">
      <c r="A12" s="32" t="s">
        <v>82</v>
      </c>
      <c r="B12" s="13" t="s">
        <v>74</v>
      </c>
      <c r="C12" s="25">
        <f>C13+C14+C15+C16</f>
        <v>408.70000000000005</v>
      </c>
      <c r="D12" s="25">
        <f>D13+D14+D15+D16</f>
        <v>404.1</v>
      </c>
      <c r="E12" s="6">
        <f t="shared" si="2"/>
        <v>-4.6000000000000227</v>
      </c>
      <c r="F12" s="6">
        <f t="shared" si="0"/>
        <v>98.874480058722767</v>
      </c>
    </row>
    <row r="13" spans="1:113" s="11" customFormat="1" ht="102.75">
      <c r="A13" s="32" t="s">
        <v>91</v>
      </c>
      <c r="B13" s="55" t="s">
        <v>95</v>
      </c>
      <c r="C13" s="25">
        <v>187.7</v>
      </c>
      <c r="D13" s="25">
        <v>183.3</v>
      </c>
      <c r="E13" s="6">
        <f t="shared" si="2"/>
        <v>-4.3999999999999773</v>
      </c>
      <c r="F13" s="6">
        <f t="shared" si="0"/>
        <v>97.65583377730421</v>
      </c>
    </row>
    <row r="14" spans="1:113" ht="115.5">
      <c r="A14" s="32" t="s">
        <v>92</v>
      </c>
      <c r="B14" s="55" t="s">
        <v>96</v>
      </c>
      <c r="C14" s="25">
        <v>1</v>
      </c>
      <c r="D14" s="25">
        <v>1.3</v>
      </c>
      <c r="E14" s="6">
        <f t="shared" si="2"/>
        <v>0.30000000000000004</v>
      </c>
      <c r="F14" s="6">
        <f t="shared" si="0"/>
        <v>130</v>
      </c>
    </row>
    <row r="15" spans="1:113" ht="102.75">
      <c r="A15" s="32" t="s">
        <v>93</v>
      </c>
      <c r="B15" s="55" t="s">
        <v>97</v>
      </c>
      <c r="C15" s="25">
        <v>246.9</v>
      </c>
      <c r="D15" s="25">
        <v>251.9</v>
      </c>
      <c r="E15" s="6">
        <f t="shared" si="2"/>
        <v>5</v>
      </c>
      <c r="F15" s="6">
        <f t="shared" si="0"/>
        <v>102.02511138112595</v>
      </c>
    </row>
    <row r="16" spans="1:113" ht="102.75">
      <c r="A16" s="32" t="s">
        <v>94</v>
      </c>
      <c r="B16" s="55" t="s">
        <v>98</v>
      </c>
      <c r="C16" s="25">
        <v>-26.9</v>
      </c>
      <c r="D16" s="25">
        <v>-32.4</v>
      </c>
      <c r="E16" s="6">
        <f t="shared" si="2"/>
        <v>-5.5</v>
      </c>
      <c r="F16" s="6">
        <f t="shared" si="0"/>
        <v>120.4460966542751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</row>
    <row r="17" spans="1:6" s="11" customFormat="1" ht="14.25">
      <c r="A17" s="28" t="s">
        <v>83</v>
      </c>
      <c r="B17" s="17" t="s">
        <v>75</v>
      </c>
      <c r="C17" s="27">
        <f>C18</f>
        <v>54.8</v>
      </c>
      <c r="D17" s="27">
        <f>D18</f>
        <v>129.80000000000001</v>
      </c>
      <c r="E17" s="27">
        <f t="shared" ref="E17:F17" si="3">E18</f>
        <v>75.000000000000014</v>
      </c>
      <c r="F17" s="27">
        <f t="shared" si="3"/>
        <v>236.86131386861319</v>
      </c>
    </row>
    <row r="18" spans="1:6" ht="45">
      <c r="A18" s="30" t="s">
        <v>32</v>
      </c>
      <c r="B18" s="26" t="s">
        <v>76</v>
      </c>
      <c r="C18" s="25">
        <f>C20+C19</f>
        <v>54.8</v>
      </c>
      <c r="D18" s="25">
        <f>D20+D19</f>
        <v>129.80000000000001</v>
      </c>
      <c r="E18" s="6">
        <f t="shared" si="2"/>
        <v>75.000000000000014</v>
      </c>
      <c r="F18" s="6">
        <f>D18*100/C18</f>
        <v>236.86131386861319</v>
      </c>
    </row>
    <row r="19" spans="1:6" ht="26.25">
      <c r="A19" s="30" t="s">
        <v>101</v>
      </c>
      <c r="B19" s="55" t="s">
        <v>100</v>
      </c>
      <c r="C19" s="25">
        <v>54.8</v>
      </c>
      <c r="D19" s="25">
        <v>81.3</v>
      </c>
      <c r="E19" s="6">
        <f t="shared" si="2"/>
        <v>26.5</v>
      </c>
      <c r="F19" s="6">
        <f t="shared" si="0"/>
        <v>148.35766423357666</v>
      </c>
    </row>
    <row r="20" spans="1:6" ht="45">
      <c r="A20" s="30" t="s">
        <v>33</v>
      </c>
      <c r="B20" s="13" t="s">
        <v>34</v>
      </c>
      <c r="C20" s="25">
        <v>0</v>
      </c>
      <c r="D20" s="25">
        <v>48.5</v>
      </c>
      <c r="E20" s="6">
        <f t="shared" si="2"/>
        <v>48.5</v>
      </c>
      <c r="F20" s="6" t="s">
        <v>102</v>
      </c>
    </row>
    <row r="21" spans="1:6">
      <c r="A21" s="28" t="s">
        <v>12</v>
      </c>
      <c r="B21" s="16" t="s">
        <v>13</v>
      </c>
      <c r="C21" s="27">
        <f>C22+C24</f>
        <v>256.8</v>
      </c>
      <c r="D21" s="27">
        <f>D22+D24</f>
        <v>256.5</v>
      </c>
      <c r="E21" s="5">
        <f t="shared" si="2"/>
        <v>-0.30000000000001137</v>
      </c>
      <c r="F21" s="5">
        <f t="shared" si="0"/>
        <v>99.883177570093451</v>
      </c>
    </row>
    <row r="22" spans="1:6">
      <c r="A22" s="33" t="s">
        <v>35</v>
      </c>
      <c r="B22" s="18" t="s">
        <v>36</v>
      </c>
      <c r="C22" s="34">
        <f>C23</f>
        <v>5</v>
      </c>
      <c r="D22" s="34">
        <f>D23</f>
        <v>4.7</v>
      </c>
      <c r="E22" s="5">
        <f t="shared" si="2"/>
        <v>-0.29999999999999982</v>
      </c>
      <c r="F22" s="5">
        <f t="shared" si="0"/>
        <v>94</v>
      </c>
    </row>
    <row r="23" spans="1:6" ht="60">
      <c r="A23" s="35" t="s">
        <v>37</v>
      </c>
      <c r="B23" s="19" t="s">
        <v>38</v>
      </c>
      <c r="C23" s="36">
        <v>5</v>
      </c>
      <c r="D23" s="36">
        <v>4.7</v>
      </c>
      <c r="E23" s="6">
        <f t="shared" si="2"/>
        <v>-0.29999999999999982</v>
      </c>
      <c r="F23" s="6">
        <f t="shared" si="0"/>
        <v>94</v>
      </c>
    </row>
    <row r="24" spans="1:6" s="11" customFormat="1" ht="14.25">
      <c r="A24" s="37" t="s">
        <v>39</v>
      </c>
      <c r="B24" s="18" t="s">
        <v>40</v>
      </c>
      <c r="C24" s="34">
        <f>C25+C26</f>
        <v>251.8</v>
      </c>
      <c r="D24" s="34">
        <f>D25+D26</f>
        <v>251.8</v>
      </c>
      <c r="E24" s="5">
        <f t="shared" si="2"/>
        <v>0</v>
      </c>
      <c r="F24" s="5">
        <f t="shared" si="0"/>
        <v>100</v>
      </c>
    </row>
    <row r="25" spans="1:6" ht="45">
      <c r="A25" s="38" t="s">
        <v>41</v>
      </c>
      <c r="B25" s="19" t="s">
        <v>42</v>
      </c>
      <c r="C25" s="36">
        <v>204</v>
      </c>
      <c r="D25" s="36">
        <v>204</v>
      </c>
      <c r="E25" s="6">
        <f t="shared" si="2"/>
        <v>0</v>
      </c>
      <c r="F25" s="6">
        <f t="shared" si="0"/>
        <v>100</v>
      </c>
    </row>
    <row r="26" spans="1:6" s="11" customFormat="1" ht="45">
      <c r="A26" s="38" t="s">
        <v>43</v>
      </c>
      <c r="B26" s="19" t="s">
        <v>44</v>
      </c>
      <c r="C26" s="36">
        <v>47.8</v>
      </c>
      <c r="D26" s="36">
        <v>47.8</v>
      </c>
      <c r="E26" s="6">
        <f t="shared" si="2"/>
        <v>0</v>
      </c>
      <c r="F26" s="6">
        <f t="shared" si="0"/>
        <v>100</v>
      </c>
    </row>
    <row r="27" spans="1:6" s="11" customFormat="1" ht="28.5">
      <c r="A27" s="31" t="s">
        <v>14</v>
      </c>
      <c r="B27" s="17" t="s">
        <v>45</v>
      </c>
      <c r="C27" s="34">
        <f>C28</f>
        <v>4.7</v>
      </c>
      <c r="D27" s="34">
        <f>D28</f>
        <v>4.7</v>
      </c>
      <c r="E27" s="5">
        <f t="shared" si="2"/>
        <v>0</v>
      </c>
      <c r="F27" s="5">
        <f t="shared" si="0"/>
        <v>100</v>
      </c>
    </row>
    <row r="28" spans="1:6" ht="90">
      <c r="A28" s="40" t="s">
        <v>46</v>
      </c>
      <c r="B28" s="21" t="s">
        <v>47</v>
      </c>
      <c r="C28" s="36">
        <v>4.7</v>
      </c>
      <c r="D28" s="36">
        <v>4.7</v>
      </c>
      <c r="E28" s="6">
        <f t="shared" si="2"/>
        <v>0</v>
      </c>
      <c r="F28" s="6">
        <f t="shared" si="0"/>
        <v>100</v>
      </c>
    </row>
    <row r="29" spans="1:6" ht="39">
      <c r="A29" s="16" t="s">
        <v>112</v>
      </c>
      <c r="B29" s="57" t="s">
        <v>109</v>
      </c>
      <c r="C29" s="36">
        <f>C30</f>
        <v>0</v>
      </c>
      <c r="D29" s="36">
        <f>D30</f>
        <v>-1.7</v>
      </c>
      <c r="E29" s="6">
        <f t="shared" ref="E29:E30" si="4">D29-C29</f>
        <v>-1.7</v>
      </c>
      <c r="F29" s="6" t="s">
        <v>102</v>
      </c>
    </row>
    <row r="30" spans="1:6" ht="39">
      <c r="A30" s="42" t="s">
        <v>111</v>
      </c>
      <c r="B30" s="58" t="s">
        <v>110</v>
      </c>
      <c r="C30" s="36">
        <v>0</v>
      </c>
      <c r="D30" s="36">
        <v>-1.7</v>
      </c>
      <c r="E30" s="6">
        <f t="shared" si="4"/>
        <v>-1.7</v>
      </c>
      <c r="F30" s="6" t="s">
        <v>102</v>
      </c>
    </row>
    <row r="31" spans="1:6" ht="43.5">
      <c r="A31" s="16" t="s">
        <v>15</v>
      </c>
      <c r="B31" s="20" t="s">
        <v>16</v>
      </c>
      <c r="C31" s="34">
        <f>C32+C36</f>
        <v>488.29999999999995</v>
      </c>
      <c r="D31" s="34">
        <f>D32+D36</f>
        <v>495.5</v>
      </c>
      <c r="E31" s="34">
        <f>E32+E36</f>
        <v>7.1999999999999886</v>
      </c>
      <c r="F31" s="34">
        <f>F32+F36</f>
        <v>205.71882446386019</v>
      </c>
    </row>
    <row r="32" spans="1:6" ht="129">
      <c r="A32" s="16" t="s">
        <v>48</v>
      </c>
      <c r="B32" s="20" t="s">
        <v>49</v>
      </c>
      <c r="C32" s="34">
        <f>C33+C35</f>
        <v>125.9</v>
      </c>
      <c r="D32" s="34">
        <f>D33+D35</f>
        <v>133.1</v>
      </c>
      <c r="E32" s="5">
        <f t="shared" si="2"/>
        <v>7.1999999999999886</v>
      </c>
      <c r="F32" s="5">
        <f t="shared" si="0"/>
        <v>105.7188244638602</v>
      </c>
    </row>
    <row r="33" spans="1:6" ht="90">
      <c r="A33" s="41" t="s">
        <v>84</v>
      </c>
      <c r="B33" s="19" t="s">
        <v>51</v>
      </c>
      <c r="C33" s="36">
        <f>C34</f>
        <v>0.7</v>
      </c>
      <c r="D33" s="36">
        <f t="shared" ref="D33:E33" si="5">D34</f>
        <v>0.7</v>
      </c>
      <c r="E33" s="36">
        <f t="shared" si="5"/>
        <v>0</v>
      </c>
      <c r="F33" s="6">
        <v>0</v>
      </c>
    </row>
    <row r="34" spans="1:6" ht="90">
      <c r="A34" s="41" t="s">
        <v>50</v>
      </c>
      <c r="B34" s="19" t="s">
        <v>51</v>
      </c>
      <c r="C34" s="36">
        <v>0.7</v>
      </c>
      <c r="D34" s="36">
        <v>0.7</v>
      </c>
      <c r="E34" s="6">
        <f t="shared" si="2"/>
        <v>0</v>
      </c>
      <c r="F34" s="6">
        <v>0</v>
      </c>
    </row>
    <row r="35" spans="1:6" ht="45">
      <c r="A35" s="42" t="s">
        <v>52</v>
      </c>
      <c r="B35" s="13" t="s">
        <v>53</v>
      </c>
      <c r="C35" s="25">
        <v>125.2</v>
      </c>
      <c r="D35" s="25">
        <v>132.4</v>
      </c>
      <c r="E35" s="6">
        <f t="shared" si="2"/>
        <v>7.2000000000000028</v>
      </c>
      <c r="F35" s="6">
        <f t="shared" si="0"/>
        <v>105.75079872204472</v>
      </c>
    </row>
    <row r="36" spans="1:6" ht="105">
      <c r="A36" s="43" t="s">
        <v>54</v>
      </c>
      <c r="B36" s="13" t="s">
        <v>55</v>
      </c>
      <c r="C36" s="25">
        <f>C37</f>
        <v>362.4</v>
      </c>
      <c r="D36" s="25">
        <f>D37</f>
        <v>362.4</v>
      </c>
      <c r="E36" s="6">
        <f t="shared" si="2"/>
        <v>0</v>
      </c>
      <c r="F36" s="6">
        <f t="shared" si="0"/>
        <v>100</v>
      </c>
    </row>
    <row r="37" spans="1:6" s="10" customFormat="1" ht="90">
      <c r="A37" s="43" t="s">
        <v>85</v>
      </c>
      <c r="B37" s="13" t="s">
        <v>56</v>
      </c>
      <c r="C37" s="25">
        <v>362.4</v>
      </c>
      <c r="D37" s="25">
        <v>362.4</v>
      </c>
      <c r="E37" s="6">
        <f t="shared" si="2"/>
        <v>0</v>
      </c>
      <c r="F37" s="6">
        <f t="shared" si="0"/>
        <v>100</v>
      </c>
    </row>
    <row r="38" spans="1:6" s="11" customFormat="1" ht="42.75">
      <c r="A38" s="18" t="s">
        <v>17</v>
      </c>
      <c r="B38" s="20" t="s">
        <v>77</v>
      </c>
      <c r="C38" s="27">
        <f t="shared" ref="C38:D38" si="6">C39</f>
        <v>172</v>
      </c>
      <c r="D38" s="27">
        <f t="shared" si="6"/>
        <v>172</v>
      </c>
      <c r="E38" s="5">
        <f t="shared" si="2"/>
        <v>0</v>
      </c>
      <c r="F38" s="5">
        <f t="shared" si="0"/>
        <v>100</v>
      </c>
    </row>
    <row r="39" spans="1:6" s="11" customFormat="1">
      <c r="A39" s="44" t="s">
        <v>57</v>
      </c>
      <c r="B39" s="19" t="s">
        <v>18</v>
      </c>
      <c r="C39" s="25">
        <f>C40</f>
        <v>172</v>
      </c>
      <c r="D39" s="25">
        <f>D40</f>
        <v>172</v>
      </c>
      <c r="E39" s="6">
        <f t="shared" si="2"/>
        <v>0</v>
      </c>
      <c r="F39" s="6">
        <f t="shared" si="0"/>
        <v>100</v>
      </c>
    </row>
    <row r="40" spans="1:6" s="11" customFormat="1" ht="45">
      <c r="A40" s="45" t="s">
        <v>58</v>
      </c>
      <c r="B40" s="19" t="s">
        <v>78</v>
      </c>
      <c r="C40" s="36">
        <v>172</v>
      </c>
      <c r="D40" s="36">
        <v>172</v>
      </c>
      <c r="E40" s="6">
        <f t="shared" si="2"/>
        <v>0</v>
      </c>
      <c r="F40" s="6">
        <f t="shared" si="0"/>
        <v>100</v>
      </c>
    </row>
    <row r="41" spans="1:6" s="11" customFormat="1" ht="25.5">
      <c r="A41" s="60" t="s">
        <v>105</v>
      </c>
      <c r="B41" s="57" t="s">
        <v>103</v>
      </c>
      <c r="C41" s="27">
        <f>C42</f>
        <v>0</v>
      </c>
      <c r="D41" s="27">
        <f>D42</f>
        <v>56</v>
      </c>
      <c r="E41" s="5">
        <f t="shared" ref="E41:E42" si="7">D41-C41</f>
        <v>56</v>
      </c>
      <c r="F41" s="5" t="s">
        <v>102</v>
      </c>
    </row>
    <row r="42" spans="1:6" s="11" customFormat="1" ht="77.25">
      <c r="A42" s="59" t="s">
        <v>106</v>
      </c>
      <c r="B42" s="58" t="s">
        <v>104</v>
      </c>
      <c r="C42" s="36">
        <v>0</v>
      </c>
      <c r="D42" s="36">
        <v>56</v>
      </c>
      <c r="E42" s="6">
        <f t="shared" si="7"/>
        <v>56</v>
      </c>
      <c r="F42" s="6" t="s">
        <v>102</v>
      </c>
    </row>
    <row r="43" spans="1:6" s="11" customFormat="1" ht="14.25">
      <c r="A43" s="69" t="s">
        <v>115</v>
      </c>
      <c r="B43" s="57" t="s">
        <v>113</v>
      </c>
      <c r="C43" s="27">
        <f>C44</f>
        <v>289.2</v>
      </c>
      <c r="D43" s="27">
        <f>D44</f>
        <v>627.79999999999995</v>
      </c>
      <c r="E43" s="5">
        <f t="shared" ref="E43:E44" si="8">D43-C43</f>
        <v>338.59999999999997</v>
      </c>
      <c r="F43" s="5">
        <f>F44</f>
        <v>217.08160442600274</v>
      </c>
    </row>
    <row r="44" spans="1:6" s="11" customFormat="1" ht="77.25">
      <c r="A44" s="70" t="s">
        <v>116</v>
      </c>
      <c r="B44" s="58" t="s">
        <v>114</v>
      </c>
      <c r="C44" s="36">
        <v>289.2</v>
      </c>
      <c r="D44" s="36">
        <v>627.79999999999995</v>
      </c>
      <c r="E44" s="6">
        <f t="shared" si="8"/>
        <v>338.59999999999997</v>
      </c>
      <c r="F44" s="6">
        <f t="shared" si="0"/>
        <v>217.08160442600274</v>
      </c>
    </row>
    <row r="45" spans="1:6" s="11" customFormat="1" ht="14.25">
      <c r="A45" s="46" t="s">
        <v>19</v>
      </c>
      <c r="B45" s="16" t="s">
        <v>59</v>
      </c>
      <c r="C45" s="27">
        <f>C46</f>
        <v>61398.999999999993</v>
      </c>
      <c r="D45" s="27">
        <f>D46</f>
        <v>56380.800000000003</v>
      </c>
      <c r="E45" s="5">
        <f t="shared" ref="E45" si="9">D45-C45</f>
        <v>-5018.1999999999898</v>
      </c>
      <c r="F45" s="5">
        <f t="shared" ref="F45" si="10">D45*100/C45</f>
        <v>91.826902718285325</v>
      </c>
    </row>
    <row r="46" spans="1:6" s="11" customFormat="1" ht="42.75">
      <c r="A46" s="47" t="s">
        <v>20</v>
      </c>
      <c r="B46" s="17" t="s">
        <v>60</v>
      </c>
      <c r="C46" s="27">
        <f>C47+C61+C57+C52</f>
        <v>61398.999999999993</v>
      </c>
      <c r="D46" s="27">
        <f>D47+D61+D57+D52</f>
        <v>56380.800000000003</v>
      </c>
      <c r="E46" s="5">
        <f t="shared" si="2"/>
        <v>-5018.1999999999898</v>
      </c>
      <c r="F46" s="5">
        <f t="shared" si="0"/>
        <v>91.826902718285325</v>
      </c>
    </row>
    <row r="47" spans="1:6" ht="30">
      <c r="A47" s="48" t="s">
        <v>61</v>
      </c>
      <c r="B47" s="22" t="s">
        <v>62</v>
      </c>
      <c r="C47" s="27">
        <f>C48+C50+C49</f>
        <v>9760.5999999999985</v>
      </c>
      <c r="D47" s="27">
        <f t="shared" ref="D47:E47" si="11">D48+D50+D49</f>
        <v>9760.5999999999985</v>
      </c>
      <c r="E47" s="27">
        <f t="shared" si="11"/>
        <v>0</v>
      </c>
      <c r="F47" s="5">
        <f t="shared" si="0"/>
        <v>100</v>
      </c>
    </row>
    <row r="48" spans="1:6" s="11" customFormat="1" ht="30">
      <c r="A48" s="49" t="s">
        <v>86</v>
      </c>
      <c r="B48" s="23" t="s">
        <v>79</v>
      </c>
      <c r="C48" s="25">
        <v>1647.9</v>
      </c>
      <c r="D48" s="25">
        <v>1647.9</v>
      </c>
      <c r="E48" s="6">
        <f t="shared" si="2"/>
        <v>0</v>
      </c>
      <c r="F48" s="6">
        <f t="shared" si="0"/>
        <v>100</v>
      </c>
    </row>
    <row r="49" spans="1:6" s="11" customFormat="1" ht="45">
      <c r="A49" s="49" t="s">
        <v>90</v>
      </c>
      <c r="B49" s="23" t="s">
        <v>89</v>
      </c>
      <c r="C49" s="25">
        <v>2502.3000000000002</v>
      </c>
      <c r="D49" s="25">
        <v>2502.3000000000002</v>
      </c>
      <c r="E49" s="6">
        <f t="shared" si="2"/>
        <v>0</v>
      </c>
      <c r="F49" s="6">
        <f t="shared" si="0"/>
        <v>100</v>
      </c>
    </row>
    <row r="50" spans="1:6" s="11" customFormat="1">
      <c r="A50" s="50" t="s">
        <v>63</v>
      </c>
      <c r="B50" s="23" t="s">
        <v>64</v>
      </c>
      <c r="C50" s="25">
        <f>C51</f>
        <v>5610.4</v>
      </c>
      <c r="D50" s="25">
        <f>D51</f>
        <v>5610.4</v>
      </c>
      <c r="E50" s="6">
        <f t="shared" si="2"/>
        <v>0</v>
      </c>
      <c r="F50" s="6">
        <f t="shared" si="0"/>
        <v>100</v>
      </c>
    </row>
    <row r="51" spans="1:6" ht="60">
      <c r="A51" s="50" t="s">
        <v>65</v>
      </c>
      <c r="B51" s="23" t="s">
        <v>87</v>
      </c>
      <c r="C51" s="25">
        <v>5610.4</v>
      </c>
      <c r="D51" s="25">
        <v>5610.4</v>
      </c>
      <c r="E51" s="6">
        <f t="shared" si="2"/>
        <v>0</v>
      </c>
      <c r="F51" s="6">
        <f t="shared" si="0"/>
        <v>100</v>
      </c>
    </row>
    <row r="52" spans="1:6" ht="43.5">
      <c r="A52" s="51" t="s">
        <v>21</v>
      </c>
      <c r="B52" s="24" t="s">
        <v>22</v>
      </c>
      <c r="C52" s="27">
        <f>C53</f>
        <v>9506.1999999999989</v>
      </c>
      <c r="D52" s="27">
        <f>D53</f>
        <v>4771</v>
      </c>
      <c r="E52" s="54">
        <f t="shared" si="2"/>
        <v>-4735.1999999999989</v>
      </c>
      <c r="F52" s="5">
        <f t="shared" si="0"/>
        <v>50.188298163303955</v>
      </c>
    </row>
    <row r="53" spans="1:6" ht="30">
      <c r="A53" s="52" t="s">
        <v>66</v>
      </c>
      <c r="B53" s="23" t="s">
        <v>67</v>
      </c>
      <c r="C53" s="25">
        <f>C54+C55+C56</f>
        <v>9506.1999999999989</v>
      </c>
      <c r="D53" s="25">
        <f>D54+D55+D56</f>
        <v>4771</v>
      </c>
      <c r="E53" s="6">
        <f t="shared" ref="E53" si="12">D53-C53</f>
        <v>-4735.1999999999989</v>
      </c>
      <c r="F53" s="6">
        <f t="shared" ref="F53" si="13">D53*100/C53</f>
        <v>50.188298163303955</v>
      </c>
    </row>
    <row r="54" spans="1:6" ht="55.5" customHeight="1">
      <c r="A54" s="52" t="s">
        <v>66</v>
      </c>
      <c r="B54" s="56" t="s">
        <v>118</v>
      </c>
      <c r="C54" s="25">
        <v>6595.4</v>
      </c>
      <c r="D54" s="25">
        <v>1860.2</v>
      </c>
      <c r="E54" s="6">
        <f t="shared" ref="E54" si="14">D54-C54</f>
        <v>-4735.2</v>
      </c>
      <c r="F54" s="6">
        <f t="shared" ref="F54" si="15">D54*100/C54</f>
        <v>28.204506170967644</v>
      </c>
    </row>
    <row r="55" spans="1:6" ht="55.5" customHeight="1">
      <c r="A55" s="52" t="s">
        <v>66</v>
      </c>
      <c r="B55" s="56" t="s">
        <v>99</v>
      </c>
      <c r="C55" s="25">
        <v>980.7</v>
      </c>
      <c r="D55" s="25">
        <v>980.7</v>
      </c>
      <c r="E55" s="6"/>
      <c r="F55" s="6"/>
    </row>
    <row r="56" spans="1:6" ht="55.5" customHeight="1">
      <c r="A56" s="52" t="s">
        <v>66</v>
      </c>
      <c r="B56" s="56" t="s">
        <v>117</v>
      </c>
      <c r="C56" s="25">
        <v>1930.1</v>
      </c>
      <c r="D56" s="25">
        <v>1930.1</v>
      </c>
      <c r="E56" s="6"/>
      <c r="F56" s="6"/>
    </row>
    <row r="57" spans="1:6" ht="29.25">
      <c r="A57" s="39" t="s">
        <v>23</v>
      </c>
      <c r="B57" s="24" t="s">
        <v>24</v>
      </c>
      <c r="C57" s="27">
        <f>C58+C60+C59</f>
        <v>14517.199999999999</v>
      </c>
      <c r="D57" s="27">
        <f>D58+D60+D59</f>
        <v>14235.3</v>
      </c>
      <c r="E57" s="5">
        <f t="shared" si="2"/>
        <v>-281.89999999999964</v>
      </c>
      <c r="F57" s="5">
        <f t="shared" ref="F57:F63" si="16">D57*100/C57</f>
        <v>98.058165486457455</v>
      </c>
    </row>
    <row r="58" spans="1:6" ht="60">
      <c r="A58" s="52" t="s">
        <v>68</v>
      </c>
      <c r="B58" s="14" t="s">
        <v>69</v>
      </c>
      <c r="C58" s="25">
        <v>13.4</v>
      </c>
      <c r="D58" s="25">
        <v>13.4</v>
      </c>
      <c r="E58" s="6">
        <f t="shared" ref="E58:E61" si="17">D58-C58</f>
        <v>0</v>
      </c>
      <c r="F58" s="6">
        <f t="shared" si="16"/>
        <v>100</v>
      </c>
    </row>
    <row r="59" spans="1:6" ht="90">
      <c r="A59" s="52" t="s">
        <v>68</v>
      </c>
      <c r="B59" s="14" t="s">
        <v>119</v>
      </c>
      <c r="C59" s="25">
        <v>14379.9</v>
      </c>
      <c r="D59" s="25">
        <v>14098</v>
      </c>
      <c r="E59" s="6"/>
      <c r="F59" s="6"/>
    </row>
    <row r="60" spans="1:6" ht="60">
      <c r="A60" s="52" t="s">
        <v>70</v>
      </c>
      <c r="B60" s="14" t="s">
        <v>71</v>
      </c>
      <c r="C60" s="25">
        <v>123.9</v>
      </c>
      <c r="D60" s="25">
        <v>123.9</v>
      </c>
      <c r="E60" s="6">
        <f t="shared" si="17"/>
        <v>0</v>
      </c>
      <c r="F60" s="6">
        <f t="shared" si="16"/>
        <v>100</v>
      </c>
    </row>
    <row r="61" spans="1:6">
      <c r="A61" s="39" t="s">
        <v>25</v>
      </c>
      <c r="B61" s="24" t="s">
        <v>26</v>
      </c>
      <c r="C61" s="27">
        <f>C62+C63</f>
        <v>27615</v>
      </c>
      <c r="D61" s="27">
        <f>D62+D63</f>
        <v>27613.9</v>
      </c>
      <c r="E61" s="5">
        <f t="shared" si="17"/>
        <v>-1.0999999999985448</v>
      </c>
      <c r="F61" s="5">
        <f t="shared" si="16"/>
        <v>99.996016657613609</v>
      </c>
    </row>
    <row r="62" spans="1:6" ht="90">
      <c r="A62" s="52" t="s">
        <v>72</v>
      </c>
      <c r="B62" s="14" t="s">
        <v>88</v>
      </c>
      <c r="C62" s="25">
        <v>739.3</v>
      </c>
      <c r="D62" s="25">
        <v>739</v>
      </c>
      <c r="E62" s="6">
        <f t="shared" ref="E62:E63" si="18">D62-C62</f>
        <v>-0.29999999999995453</v>
      </c>
      <c r="F62" s="6">
        <f t="shared" si="16"/>
        <v>99.959421073988921</v>
      </c>
    </row>
    <row r="63" spans="1:6" ht="30">
      <c r="A63" s="52" t="s">
        <v>73</v>
      </c>
      <c r="B63" s="15" t="s">
        <v>80</v>
      </c>
      <c r="C63" s="25">
        <v>26875.7</v>
      </c>
      <c r="D63" s="25">
        <v>26874.9</v>
      </c>
      <c r="E63" s="25">
        <f t="shared" si="18"/>
        <v>-0.7999999999992724</v>
      </c>
      <c r="F63" s="6">
        <f t="shared" si="16"/>
        <v>99.997023333345737</v>
      </c>
    </row>
  </sheetData>
  <mergeCells count="7">
    <mergeCell ref="A1:B1"/>
    <mergeCell ref="A2:F2"/>
    <mergeCell ref="A4:A5"/>
    <mergeCell ref="B4:B5"/>
    <mergeCell ref="C4:C5"/>
    <mergeCell ref="D4:D5"/>
    <mergeCell ref="E4:F4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2021-10-12T10:45:09Z</dcterms:modified>
</cp:coreProperties>
</file>