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60" yWindow="180" windowWidth="12120" windowHeight="8940"/>
  </bookViews>
  <sheets>
    <sheet name="Приложение 1 доходы" sheetId="1" r:id="rId1"/>
  </sheets>
  <definedNames>
    <definedName name="_xlnm.Print_Area" localSheetId="0">'Приложение 1 доходы'!$A$1:$L$41</definedName>
  </definedNames>
  <calcPr calcId="144525"/>
</workbook>
</file>

<file path=xl/calcChain.xml><?xml version="1.0" encoding="utf-8"?>
<calcChain xmlns="http://schemas.openxmlformats.org/spreadsheetml/2006/main">
  <c r="L37" i="1" l="1"/>
  <c r="L38" i="1"/>
  <c r="J26" i="1"/>
  <c r="J27" i="1"/>
  <c r="J28" i="1"/>
  <c r="J24" i="1"/>
  <c r="I24" i="1"/>
  <c r="B32" i="1"/>
  <c r="B16" i="1"/>
  <c r="B6" i="1"/>
  <c r="B30" i="1" s="1"/>
  <c r="B41" i="1" s="1"/>
  <c r="L40" i="1" l="1"/>
  <c r="L34" i="1"/>
  <c r="J37" i="1"/>
  <c r="J38" i="1"/>
  <c r="L21" i="1"/>
  <c r="L10" i="1" l="1"/>
  <c r="I26" i="1"/>
  <c r="I27" i="1"/>
  <c r="H26" i="1"/>
  <c r="H27" i="1"/>
  <c r="H28" i="1"/>
  <c r="H38" i="1"/>
  <c r="I38" i="1"/>
  <c r="K38" i="1"/>
  <c r="H21" i="1"/>
  <c r="K21" i="1"/>
  <c r="K28" i="1"/>
  <c r="L28" i="1"/>
  <c r="L39" i="1" l="1"/>
  <c r="J40" i="1"/>
  <c r="J34" i="1"/>
  <c r="I40" i="1"/>
  <c r="I37" i="1"/>
  <c r="I34" i="1"/>
  <c r="L26" i="1"/>
  <c r="L27" i="1"/>
  <c r="L22" i="1"/>
  <c r="L19" i="1"/>
  <c r="L20" i="1"/>
  <c r="L9" i="1"/>
  <c r="L8" i="1"/>
  <c r="F32" i="1"/>
  <c r="H40" i="1"/>
  <c r="K40" i="1"/>
  <c r="H10" i="1"/>
  <c r="K10" i="1"/>
  <c r="E32" i="1"/>
  <c r="D32" i="1"/>
  <c r="K20" i="1" l="1"/>
  <c r="J20" i="1"/>
  <c r="I20" i="1"/>
  <c r="H20" i="1"/>
  <c r="L11" i="1" l="1"/>
  <c r="K8" i="1"/>
  <c r="K9" i="1"/>
  <c r="K11" i="1"/>
  <c r="J8" i="1"/>
  <c r="J9" i="1"/>
  <c r="I8" i="1"/>
  <c r="I9" i="1"/>
  <c r="H8" i="1"/>
  <c r="H9" i="1"/>
  <c r="H11" i="1"/>
  <c r="H12" i="1"/>
  <c r="H13" i="1"/>
  <c r="L23" i="1" l="1"/>
  <c r="J22" i="1"/>
  <c r="I22" i="1"/>
  <c r="H22" i="1"/>
  <c r="K22" i="1"/>
  <c r="J23" i="1" l="1"/>
  <c r="I23" i="1"/>
  <c r="L24" i="1" l="1"/>
  <c r="L25" i="1"/>
  <c r="J11" i="1" l="1"/>
  <c r="I11" i="1"/>
  <c r="L18" i="1"/>
  <c r="K18" i="1"/>
  <c r="K19" i="1"/>
  <c r="J18" i="1"/>
  <c r="I18" i="1"/>
  <c r="H18" i="1"/>
  <c r="H19" i="1"/>
  <c r="K24" i="1"/>
  <c r="H24" i="1"/>
  <c r="D6" i="1" l="1"/>
  <c r="H35" i="1"/>
  <c r="L17" i="1" l="1"/>
  <c r="I14" i="1"/>
  <c r="J14" i="1"/>
  <c r="F16" i="1"/>
  <c r="D16" i="1"/>
  <c r="D30" i="1" s="1"/>
  <c r="D41" i="1" s="1"/>
  <c r="E16" i="1"/>
  <c r="F6" i="1"/>
  <c r="L12" i="1"/>
  <c r="L13" i="1"/>
  <c r="L14" i="1"/>
  <c r="H14" i="1"/>
  <c r="K23" i="1"/>
  <c r="K25" i="1"/>
  <c r="K26" i="1"/>
  <c r="K27" i="1"/>
  <c r="K29" i="1"/>
  <c r="K17" i="1"/>
  <c r="C32" i="1" l="1"/>
  <c r="C16" i="1"/>
  <c r="C6" i="1"/>
  <c r="H39" i="1"/>
  <c r="K39" i="1"/>
  <c r="C30" i="1" l="1"/>
  <c r="C41" i="1" s="1"/>
  <c r="C44" i="1" s="1"/>
  <c r="G15" i="1" l="1"/>
  <c r="K34" i="1"/>
  <c r="H23" i="1"/>
  <c r="L36" i="1" l="1"/>
  <c r="I35" i="1"/>
  <c r="H37" i="1"/>
  <c r="H36" i="1"/>
  <c r="H34" i="1"/>
  <c r="H33" i="1"/>
  <c r="H29" i="1"/>
  <c r="H25" i="1"/>
  <c r="H17" i="1"/>
  <c r="H7" i="1"/>
  <c r="J36" i="1"/>
  <c r="J35" i="1"/>
  <c r="J33" i="1"/>
  <c r="J13" i="1"/>
  <c r="J12" i="1"/>
  <c r="J7" i="1"/>
  <c r="I7" i="1"/>
  <c r="I36" i="1"/>
  <c r="I33" i="1"/>
  <c r="I13" i="1"/>
  <c r="I12" i="1"/>
  <c r="E6" i="1"/>
  <c r="L16" i="1"/>
  <c r="K7" i="1"/>
  <c r="L7" i="1"/>
  <c r="K12" i="1"/>
  <c r="K13" i="1"/>
  <c r="K14" i="1"/>
  <c r="K15" i="1"/>
  <c r="L15" i="1"/>
  <c r="K33" i="1"/>
  <c r="L33" i="1"/>
  <c r="K35" i="1"/>
  <c r="L35" i="1"/>
  <c r="K36" i="1"/>
  <c r="K37" i="1"/>
  <c r="I16" i="1" l="1"/>
  <c r="J16" i="1"/>
  <c r="K16" i="1"/>
  <c r="F30" i="1"/>
  <c r="F41" i="1" s="1"/>
  <c r="L32" i="1"/>
  <c r="I32" i="1"/>
  <c r="H32" i="1"/>
  <c r="J32" i="1"/>
  <c r="H16" i="1"/>
  <c r="E30" i="1"/>
  <c r="E41" i="1" s="1"/>
  <c r="D44" i="1"/>
  <c r="I6" i="1"/>
  <c r="J6" i="1"/>
  <c r="H6" i="1"/>
  <c r="K32" i="1"/>
  <c r="K6" i="1"/>
  <c r="L6" i="1"/>
  <c r="G37" i="1" l="1"/>
  <c r="G38" i="1"/>
  <c r="G21" i="1"/>
  <c r="G26" i="1"/>
  <c r="G28" i="1"/>
  <c r="G27" i="1"/>
  <c r="G20" i="1"/>
  <c r="G40" i="1"/>
  <c r="G39" i="1"/>
  <c r="G10" i="1"/>
  <c r="G22" i="1"/>
  <c r="G8" i="1"/>
  <c r="G9" i="1"/>
  <c r="G35" i="1"/>
  <c r="G18" i="1"/>
  <c r="G19" i="1"/>
  <c r="G24" i="1"/>
  <c r="G14" i="1"/>
  <c r="G11" i="1"/>
  <c r="F44" i="1"/>
  <c r="G36" i="1"/>
  <c r="G23" i="1"/>
  <c r="G13" i="1"/>
  <c r="G25" i="1"/>
  <c r="G12" i="1"/>
  <c r="G29" i="1"/>
  <c r="G7" i="1"/>
  <c r="G34" i="1"/>
  <c r="G33" i="1"/>
  <c r="H30" i="1"/>
  <c r="L30" i="1"/>
  <c r="I30" i="1"/>
  <c r="J30" i="1"/>
  <c r="I41" i="1"/>
  <c r="G17" i="1"/>
  <c r="K30" i="1"/>
  <c r="G16" i="1" l="1"/>
  <c r="G6" i="1"/>
  <c r="G32" i="1"/>
  <c r="K41" i="1"/>
  <c r="B44" i="1"/>
  <c r="H41" i="1"/>
  <c r="E44" i="1"/>
  <c r="J41" i="1"/>
  <c r="L41" i="1"/>
  <c r="G30" i="1" l="1"/>
  <c r="G41" i="1" s="1"/>
</calcChain>
</file>

<file path=xl/sharedStrings.xml><?xml version="1.0" encoding="utf-8"?>
<sst xmlns="http://schemas.openxmlformats.org/spreadsheetml/2006/main" count="62" uniqueCount="55">
  <si>
    <t>Налог на доходы физических лиц</t>
  </si>
  <si>
    <t>Земельный налог</t>
  </si>
  <si>
    <t>Безвозмездные поступления</t>
  </si>
  <si>
    <t>ВСЕГО ДОХОДОВ</t>
  </si>
  <si>
    <t>сумма</t>
  </si>
  <si>
    <t>Налоговые доходы</t>
  </si>
  <si>
    <t>Неналоговые доходы</t>
  </si>
  <si>
    <t>Государственная пошлина</t>
  </si>
  <si>
    <t>Всего налоговых и неналоговых доходов</t>
  </si>
  <si>
    <t>Дотации</t>
  </si>
  <si>
    <t>Субсидии</t>
  </si>
  <si>
    <t>Субвенции</t>
  </si>
  <si>
    <t>Иные межбюджетные трансферты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</si>
  <si>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</si>
  <si>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</si>
  <si>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>СРАВНИТЕЛЬНАЯ ТАБЛИЦА ПО ДОХОДАМ  МЕСТНОГО БЮДЖЕТА</t>
  </si>
  <si>
    <t>Прочие неналоговые доходы</t>
  </si>
  <si>
    <t>Наименование показателя</t>
  </si>
  <si>
    <t>Доля в сумме доходов, %</t>
  </si>
  <si>
    <t>темп прироста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</si>
  <si>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 указанных земельных участков</t>
  </si>
  <si>
    <t>ВСЕГО РАСХОДОВ</t>
  </si>
  <si>
    <t>Дефицит (-), профицит (+)</t>
  </si>
  <si>
    <t>Х</t>
  </si>
  <si>
    <t>Штрафы, санкции, возмещение ущерба</t>
  </si>
  <si>
    <t>Прочие поступления от денежных взысканий и иных сумм в возмещении ущерба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</si>
  <si>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</si>
  <si>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</si>
  <si>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Прочие  доходы от компенсации затрат бюджетов сельских поселений</t>
  </si>
  <si>
    <t>Доходы, получаемые в виде арендной платы, а также средства от продажи права на заключение договоров аренды  за земли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</si>
  <si>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</si>
  <si>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t>(тыс.руб.)</t>
  </si>
  <si>
    <t>Доходы бюджетов сельских поселений от возврата иными организациями остатков субсидий прошлых лет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</si>
  <si>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</si>
  <si>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</si>
  <si>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</si>
  <si>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</si>
  <si>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сдачи в аренду имущества, составляющего казну сельских поселений (за исключением земельных участков)</t>
  </si>
  <si>
    <t>Единый сельскохозяйственный налог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</si>
  <si>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</si>
  <si>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</si>
  <si>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</si>
  <si>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-</t>
  </si>
  <si>
    <t>Прочие безвозмездные поступления в бюджеты сельских поселений</t>
  </si>
  <si>
    <t xml:space="preserve">Бюджетные назначения на 2020 год </t>
  </si>
  <si>
    <t xml:space="preserve">Уточненые бюджетные назначения на 2020 год </t>
  </si>
  <si>
    <t xml:space="preserve">Уточненные бюджетные назначения, утвержденные на отчетную дату              (ф. 0503117) </t>
  </si>
  <si>
    <t>на 2020 год, %</t>
  </si>
  <si>
    <t>ПРИЛОЖЕНИЕ № 1 к заключению по отчету об исполнении бюджета МО "Тельвисочный сельсовет" НАО за девять месяцев 2020 года</t>
  </si>
  <si>
    <t>Показатели кассового исполнения за девять месяцев 2019 года</t>
  </si>
  <si>
    <t>Показатели кассового исполнения за девять месяцев 2020 года             (ф. 0503117)</t>
  </si>
  <si>
    <t xml:space="preserve">Отклонение  показателей  исполнения бюджета за девять месяцев 2020 года относительно уточненных бюджетных назначений на девять месяцев 2020 года  </t>
  </si>
  <si>
    <t>Исполнение бюджета за девять месяцев 2020  года относительно уточненных бюджетных назначений</t>
  </si>
  <si>
    <t>на девять месяцев 2020 года, %</t>
  </si>
  <si>
    <t>Отклонение  показателей  исполнения бюджета за девять месяцев 2020 года относительно девяти месяцев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</si>
</sst>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_р_."/>
    <numFmt numFmtId="167" formatCode="0.0%"/>
    <numFmt numFmtId="168" formatCode="_-* #,##0.0_р_._-;\-* #,##0.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8">
    <xf numFmtId="0" fontId="0" fillId="0" borderId="0" xfId="0"/>
    <xf numFmtId="166" fontId="2" fillId="0" borderId="0" xfId="0" applyNumberFormat="1" applyFont="1" applyBorder="1" applyAlignment="1">
      <alignment horizontal="center" wrapText="1"/>
    </xf>
    <xf numFmtId="166" fontId="3" fillId="0" borderId="0" xfId="0" applyNumberFormat="1" applyFont="1" applyBorder="1" applyAlignment="1">
      <alignment horizontal="righ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166" fontId="3" fillId="0" borderId="0" xfId="0" applyNumberFormat="1" applyFont="1"/>
    <xf numFmtId="167" fontId="3" fillId="0" borderId="0" xfId="0" applyNumberFormat="1" applyFont="1"/>
    <xf numFmtId="167" fontId="3" fillId="0" borderId="0" xfId="1" applyNumberFormat="1" applyFont="1"/>
    <xf numFmtId="168" fontId="3" fillId="0" borderId="0" xfId="2" applyNumberFormat="1" applyFont="1"/>
    <xf numFmtId="0" fontId="2" fillId="0" borderId="0" xfId="0" applyFont="1" applyBorder="1" applyAlignment="1">
      <alignment horizontal="center" wrapText="1"/>
    </xf>
    <xf numFmtId="168" fontId="2" fillId="0" borderId="0" xfId="2" applyNumberFormat="1" applyFont="1" applyBorder="1" applyAlignment="1">
      <alignment horizontal="center" wrapText="1"/>
    </xf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3" fillId="0" borderId="0" xfId="0" applyFont="1" applyBorder="1"/>
    <xf numFmtId="168" fontId="3" fillId="0" borderId="0" xfId="2" applyNumberFormat="1" applyFont="1" applyBorder="1"/>
    <xf numFmtId="166" fontId="3" fillId="0" borderId="0" xfId="0" applyNumberFormat="1" applyFont="1" applyBorder="1"/>
    <xf numFmtId="167" fontId="3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167" fontId="3" fillId="0" borderId="0" xfId="1" applyNumberFormat="1" applyFont="1" applyBorder="1"/>
    <xf numFmtId="166" fontId="3" fillId="0" borderId="4" xfId="0" applyNumberFormat="1" applyFont="1" applyFill="1" applyBorder="1" applyAlignment="1">
      <alignment horizontal="right" vertical="center"/>
    </xf>
    <xf numFmtId="167" fontId="3" fillId="0" borderId="4" xfId="0" applyNumberFormat="1" applyFont="1" applyFill="1" applyBorder="1" applyAlignment="1">
      <alignment horizontal="right" vertical="center"/>
    </xf>
    <xf numFmtId="167" fontId="3" fillId="0" borderId="4" xfId="1" applyNumberFormat="1" applyFont="1" applyFill="1" applyBorder="1" applyAlignment="1">
      <alignment horizontal="right" vertical="center"/>
    </xf>
    <xf numFmtId="167" fontId="3" fillId="0" borderId="0" xfId="1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165" fontId="3" fillId="0" borderId="4" xfId="0" applyNumberFormat="1" applyFont="1" applyFill="1" applyBorder="1" applyAlignment="1">
      <alignment horizontal="right" vertical="center"/>
    </xf>
    <xf numFmtId="165" fontId="3" fillId="0" borderId="4" xfId="0" applyNumberFormat="1" applyFont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167" fontId="3" fillId="0" borderId="2" xfId="0" applyNumberFormat="1" applyFont="1" applyBorder="1" applyAlignment="1">
      <alignment horizontal="center"/>
    </xf>
    <xf numFmtId="168" fontId="7" fillId="3" borderId="5" xfId="2" applyNumberFormat="1" applyFont="1" applyFill="1" applyBorder="1" applyAlignment="1" applyProtection="1">
      <alignment horizontal="center" vertical="center"/>
      <protection locked="0"/>
    </xf>
    <xf numFmtId="168" fontId="7" fillId="3" borderId="2" xfId="2" applyNumberFormat="1" applyFont="1" applyFill="1" applyBorder="1" applyAlignment="1" applyProtection="1">
      <alignment horizontal="center" vertical="center"/>
      <protection locked="0"/>
    </xf>
    <xf numFmtId="167" fontId="7" fillId="3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/>
    <xf numFmtId="168" fontId="3" fillId="0" borderId="5" xfId="2" applyNumberFormat="1" applyFont="1" applyBorder="1"/>
    <xf numFmtId="166" fontId="2" fillId="4" borderId="2" xfId="2" applyNumberFormat="1" applyFont="1" applyFill="1" applyBorder="1" applyAlignment="1">
      <alignment horizontal="right" vertical="center"/>
    </xf>
    <xf numFmtId="167" fontId="2" fillId="4" borderId="2" xfId="1" applyNumberFormat="1" applyFont="1" applyFill="1" applyBorder="1" applyAlignment="1">
      <alignment horizontal="right" vertical="center"/>
    </xf>
    <xf numFmtId="166" fontId="2" fillId="4" borderId="2" xfId="0" applyNumberFormat="1" applyFont="1" applyFill="1" applyBorder="1" applyAlignment="1">
      <alignment horizontal="right" vertical="center"/>
    </xf>
    <xf numFmtId="167" fontId="3" fillId="4" borderId="3" xfId="1" applyNumberFormat="1" applyFont="1" applyFill="1" applyBorder="1" applyAlignment="1">
      <alignment horizontal="right" vertical="center"/>
    </xf>
    <xf numFmtId="167" fontId="3" fillId="5" borderId="3" xfId="1" applyNumberFormat="1" applyFont="1" applyFill="1" applyBorder="1" applyAlignment="1">
      <alignment horizontal="right" vertical="center"/>
    </xf>
    <xf numFmtId="167" fontId="3" fillId="5" borderId="2" xfId="1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vertical="center" wrapText="1"/>
    </xf>
    <xf numFmtId="167" fontId="6" fillId="0" borderId="4" xfId="1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67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wrapText="1"/>
    </xf>
    <xf numFmtId="167" fontId="4" fillId="5" borderId="4" xfId="1" applyNumberFormat="1" applyFont="1" applyFill="1" applyBorder="1" applyAlignment="1">
      <alignment horizontal="right" vertical="center"/>
    </xf>
    <xf numFmtId="166" fontId="6" fillId="0" borderId="4" xfId="0" applyNumberFormat="1" applyFont="1" applyBorder="1" applyAlignment="1">
      <alignment horizontal="center" vertical="center" wrapText="1"/>
    </xf>
    <xf numFmtId="0" fontId="4" fillId="6" borderId="4" xfId="0" applyFont="1" applyFill="1" applyBorder="1" applyAlignment="1">
      <alignment vertical="center"/>
    </xf>
    <xf numFmtId="165" fontId="4" fillId="6" borderId="4" xfId="2" applyNumberFormat="1" applyFont="1" applyFill="1" applyBorder="1" applyAlignment="1">
      <alignment horizontal="right" vertical="center"/>
    </xf>
    <xf numFmtId="165" fontId="4" fillId="6" borderId="4" xfId="0" applyNumberFormat="1" applyFont="1" applyFill="1" applyBorder="1" applyAlignment="1">
      <alignment horizontal="right" vertical="center"/>
    </xf>
    <xf numFmtId="167" fontId="4" fillId="6" borderId="4" xfId="0" applyNumberFormat="1" applyFont="1" applyFill="1" applyBorder="1" applyAlignment="1">
      <alignment horizontal="right" vertical="center"/>
    </xf>
    <xf numFmtId="167" fontId="4" fillId="6" borderId="4" xfId="1" applyNumberFormat="1" applyFont="1" applyFill="1" applyBorder="1" applyAlignment="1">
      <alignment horizontal="right" vertical="center"/>
    </xf>
    <xf numFmtId="166" fontId="4" fillId="6" borderId="4" xfId="0" applyNumberFormat="1" applyFont="1" applyFill="1" applyBorder="1" applyAlignment="1">
      <alignment horizontal="right" vertical="center"/>
    </xf>
    <xf numFmtId="0" fontId="4" fillId="6" borderId="4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 wrapText="1"/>
    </xf>
    <xf numFmtId="165" fontId="2" fillId="6" borderId="4" xfId="2" applyNumberFormat="1" applyFont="1" applyFill="1" applyBorder="1" applyAlignment="1">
      <alignment horizontal="right" vertical="center"/>
    </xf>
    <xf numFmtId="165" fontId="2" fillId="6" borderId="4" xfId="0" applyNumberFormat="1" applyFont="1" applyFill="1" applyBorder="1" applyAlignment="1">
      <alignment horizontal="right" vertical="center"/>
    </xf>
    <xf numFmtId="167" fontId="2" fillId="6" borderId="4" xfId="0" applyNumberFormat="1" applyFont="1" applyFill="1" applyBorder="1" applyAlignment="1">
      <alignment horizontal="right" vertical="center"/>
    </xf>
    <xf numFmtId="166" fontId="2" fillId="6" borderId="4" xfId="0" applyNumberFormat="1" applyFont="1" applyFill="1" applyBorder="1" applyAlignment="1">
      <alignment horizontal="right" vertical="center"/>
    </xf>
    <xf numFmtId="166" fontId="2" fillId="6" borderId="4" xfId="2" applyNumberFormat="1" applyFont="1" applyFill="1" applyBorder="1" applyAlignment="1">
      <alignment horizontal="right" vertical="center"/>
    </xf>
    <xf numFmtId="167" fontId="2" fillId="6" borderId="4" xfId="1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8" fillId="5" borderId="6" xfId="0" applyFont="1" applyFill="1" applyBorder="1" applyAlignment="1">
      <alignment wrapText="1"/>
    </xf>
    <xf numFmtId="0" fontId="3" fillId="0" borderId="4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6" fillId="0" borderId="4" xfId="0" applyFont="1" applyBorder="1" applyAlignment="1">
      <alignment horizontal="center" vertical="center" wrapText="1"/>
    </xf>
    <xf numFmtId="166" fontId="6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166" fontId="2" fillId="0" borderId="0" xfId="0" applyNumberFormat="1" applyFont="1" applyBorder="1" applyAlignment="1">
      <alignment horizontal="center"/>
    </xf>
    <xf numFmtId="167" fontId="6" fillId="0" borderId="4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>
      <alignment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8"/>
    <pageSetUpPr fitToPage="1"/>
  </sheetPr>
  <dimension ref="A1:P44"/>
  <sheetViews>
    <sheetView tabSelected="1" zoomScaleNormal="100" workbookViewId="0">
      <pane xSplit="1" ySplit="5" topLeftCell="B18" activePane="bottomRight" state="frozen"/>
      <selection pane="topRight" activeCell="D1" sqref="D1"/>
      <selection pane="bottomLeft" activeCell="A10" sqref="A10"/>
      <selection pane="bottomRight" activeCell="F12" sqref="F12"/>
    </sheetView>
  </sheetViews>
  <sheetFormatPr defaultRowHeight="12.75" x14ac:dyDescent="0.2"/>
  <cols>
    <col min="1" max="1" width="52.140625" style="4" customWidth="1"/>
    <col min="2" max="3" width="12.7109375" style="10" customWidth="1"/>
    <col min="4" max="4" width="12.7109375" style="7" customWidth="1"/>
    <col min="5" max="5" width="14.140625" style="7" customWidth="1"/>
    <col min="6" max="6" width="13.7109375" style="7" customWidth="1"/>
    <col min="7" max="7" width="8.85546875" style="8" customWidth="1"/>
    <col min="8" max="8" width="19.140625" style="8" customWidth="1"/>
    <col min="9" max="9" width="8.85546875" style="8" customWidth="1"/>
    <col min="10" max="10" width="15.140625" style="7" customWidth="1"/>
    <col min="11" max="11" width="12.28515625" style="7" customWidth="1"/>
    <col min="12" max="12" width="14.85546875" style="9" customWidth="1"/>
    <col min="13" max="16384" width="9.140625" style="4"/>
  </cols>
  <sheetData>
    <row r="1" spans="1:16" ht="51.75" customHeight="1" x14ac:dyDescent="0.2">
      <c r="A1" s="11"/>
      <c r="B1" s="12"/>
      <c r="C1" s="12"/>
      <c r="D1" s="1"/>
      <c r="E1" s="1"/>
      <c r="F1" s="2"/>
      <c r="G1" s="3"/>
      <c r="H1" s="3"/>
      <c r="I1" s="3"/>
      <c r="J1" s="70" t="s">
        <v>48</v>
      </c>
      <c r="K1" s="70"/>
      <c r="L1" s="70"/>
    </row>
    <row r="2" spans="1:16" ht="14.25" customHeight="1" x14ac:dyDescent="0.2">
      <c r="A2" s="74" t="s">
        <v>15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6" ht="12.75" customHeight="1" x14ac:dyDescent="0.2">
      <c r="A3" s="16"/>
      <c r="B3" s="17"/>
      <c r="C3" s="17"/>
      <c r="D3" s="18"/>
      <c r="E3" s="18"/>
      <c r="F3" s="75"/>
      <c r="G3" s="75"/>
      <c r="H3" s="75"/>
      <c r="I3" s="75"/>
      <c r="J3" s="75"/>
      <c r="K3" s="20"/>
      <c r="L3" s="25" t="s">
        <v>31</v>
      </c>
    </row>
    <row r="4" spans="1:16" ht="76.5" customHeight="1" x14ac:dyDescent="0.2">
      <c r="A4" s="73" t="s">
        <v>17</v>
      </c>
      <c r="B4" s="72" t="s">
        <v>49</v>
      </c>
      <c r="C4" s="72" t="s">
        <v>44</v>
      </c>
      <c r="D4" s="72" t="s">
        <v>45</v>
      </c>
      <c r="E4" s="72" t="s">
        <v>46</v>
      </c>
      <c r="F4" s="72" t="s">
        <v>50</v>
      </c>
      <c r="G4" s="76" t="s">
        <v>18</v>
      </c>
      <c r="H4" s="76" t="s">
        <v>51</v>
      </c>
      <c r="I4" s="76" t="s">
        <v>52</v>
      </c>
      <c r="J4" s="76"/>
      <c r="K4" s="71" t="s">
        <v>54</v>
      </c>
      <c r="L4" s="71"/>
    </row>
    <row r="5" spans="1:16" ht="87" customHeight="1" x14ac:dyDescent="0.2">
      <c r="A5" s="73"/>
      <c r="B5" s="72"/>
      <c r="C5" s="72"/>
      <c r="D5" s="72"/>
      <c r="E5" s="72"/>
      <c r="F5" s="72"/>
      <c r="G5" s="77"/>
      <c r="H5" s="76"/>
      <c r="I5" s="43" t="s">
        <v>47</v>
      </c>
      <c r="J5" s="50" t="s">
        <v>53</v>
      </c>
      <c r="K5" s="44" t="s">
        <v>4</v>
      </c>
      <c r="L5" s="44" t="s">
        <v>19</v>
      </c>
    </row>
    <row r="6" spans="1:16" s="13" customFormat="1" ht="20.25" customHeight="1" x14ac:dyDescent="0.2">
      <c r="A6" s="51" t="s">
        <v>5</v>
      </c>
      <c r="B6" s="53">
        <f t="shared" ref="B6" si="0">SUM(B7:B15)</f>
        <v>1387.1000000000004</v>
      </c>
      <c r="C6" s="53">
        <f t="shared" ref="B6:F6" si="1">SUM(C7:C15)</f>
        <v>2042.2</v>
      </c>
      <c r="D6" s="53">
        <f t="shared" si="1"/>
        <v>2042.2</v>
      </c>
      <c r="E6" s="53">
        <f t="shared" si="1"/>
        <v>1339.3</v>
      </c>
      <c r="F6" s="53">
        <f t="shared" si="1"/>
        <v>1379.1999999999998</v>
      </c>
      <c r="G6" s="54">
        <f>SUM(G7:G15)</f>
        <v>3.0230498785694872E-2</v>
      </c>
      <c r="H6" s="53">
        <f t="shared" ref="H6:H14" si="2">F6-E6</f>
        <v>39.899999999999864</v>
      </c>
      <c r="I6" s="55">
        <f t="shared" ref="I6:I13" si="3">F6/D6</f>
        <v>0.67535011262364109</v>
      </c>
      <c r="J6" s="55">
        <f t="shared" ref="J6:J13" si="4">F6/E6</f>
        <v>1.0297916822220563</v>
      </c>
      <c r="K6" s="56">
        <f t="shared" ref="K6:K30" si="5">F6-B6</f>
        <v>-7.9000000000005457</v>
      </c>
      <c r="L6" s="55">
        <f>F6/B6-100%</f>
        <v>-5.6953355922432225E-3</v>
      </c>
    </row>
    <row r="7" spans="1:16" ht="18.75" customHeight="1" x14ac:dyDescent="0.2">
      <c r="A7" s="45" t="s">
        <v>0</v>
      </c>
      <c r="B7" s="28">
        <v>594.4</v>
      </c>
      <c r="C7" s="28">
        <v>872.9</v>
      </c>
      <c r="D7" s="28">
        <v>872.9</v>
      </c>
      <c r="E7" s="28">
        <v>577.6</v>
      </c>
      <c r="F7" s="28">
        <v>577.6</v>
      </c>
      <c r="G7" s="23">
        <f t="shared" ref="G7:G14" si="6">F7/$F$41</f>
        <v>1.2660336498417458E-2</v>
      </c>
      <c r="H7" s="28">
        <f t="shared" si="2"/>
        <v>0</v>
      </c>
      <c r="I7" s="24">
        <f t="shared" si="3"/>
        <v>0.66170237140565935</v>
      </c>
      <c r="J7" s="24">
        <f t="shared" si="4"/>
        <v>1</v>
      </c>
      <c r="K7" s="22">
        <f t="shared" si="5"/>
        <v>-16.799999999999955</v>
      </c>
      <c r="L7" s="24">
        <f>F7/B7-100%</f>
        <v>-2.826379542395685E-2</v>
      </c>
    </row>
    <row r="8" spans="1:16" ht="28.5" customHeight="1" x14ac:dyDescent="0.2">
      <c r="A8" s="45" t="s">
        <v>34</v>
      </c>
      <c r="B8" s="28">
        <v>371.8</v>
      </c>
      <c r="C8" s="28">
        <v>472.9</v>
      </c>
      <c r="D8" s="28">
        <v>472.9</v>
      </c>
      <c r="E8" s="28">
        <v>351.1</v>
      </c>
      <c r="F8" s="28">
        <v>347.6</v>
      </c>
      <c r="G8" s="23">
        <f t="shared" si="6"/>
        <v>7.6189975187844674E-3</v>
      </c>
      <c r="H8" s="28">
        <f t="shared" si="2"/>
        <v>-3.5</v>
      </c>
      <c r="I8" s="24">
        <f t="shared" si="3"/>
        <v>0.73503912032142116</v>
      </c>
      <c r="J8" s="24">
        <f t="shared" si="4"/>
        <v>0.99003133010538313</v>
      </c>
      <c r="K8" s="22">
        <f t="shared" si="5"/>
        <v>-24.199999999999989</v>
      </c>
      <c r="L8" s="24">
        <f>F8/B8-100%</f>
        <v>-6.5088757396449703E-2</v>
      </c>
    </row>
    <row r="9" spans="1:16" ht="28.5" customHeight="1" x14ac:dyDescent="0.2">
      <c r="A9" s="45" t="s">
        <v>35</v>
      </c>
      <c r="B9" s="28">
        <v>77.400000000000006</v>
      </c>
      <c r="C9" s="28">
        <v>34.5</v>
      </c>
      <c r="D9" s="28">
        <v>34.5</v>
      </c>
      <c r="E9" s="28">
        <v>34.5</v>
      </c>
      <c r="F9" s="28">
        <v>77.8</v>
      </c>
      <c r="G9" s="23">
        <f t="shared" si="6"/>
        <v>1.7052877070236809E-3</v>
      </c>
      <c r="H9" s="28">
        <f t="shared" si="2"/>
        <v>43.3</v>
      </c>
      <c r="I9" s="24">
        <f t="shared" si="3"/>
        <v>2.2550724637681157</v>
      </c>
      <c r="J9" s="24">
        <f t="shared" si="4"/>
        <v>2.2550724637681157</v>
      </c>
      <c r="K9" s="22">
        <f t="shared" si="5"/>
        <v>0.39999999999999147</v>
      </c>
      <c r="L9" s="24">
        <f>F9/B9-100%</f>
        <v>5.1679586563306845E-3</v>
      </c>
    </row>
    <row r="10" spans="1:16" ht="17.25" customHeight="1" x14ac:dyDescent="0.2">
      <c r="A10" s="45" t="s">
        <v>38</v>
      </c>
      <c r="B10" s="28">
        <v>37.9</v>
      </c>
      <c r="C10" s="28">
        <v>0</v>
      </c>
      <c r="D10" s="28">
        <v>0</v>
      </c>
      <c r="E10" s="28">
        <v>0</v>
      </c>
      <c r="F10" s="28">
        <v>0</v>
      </c>
      <c r="G10" s="23">
        <f t="shared" si="6"/>
        <v>0</v>
      </c>
      <c r="H10" s="28">
        <f t="shared" si="2"/>
        <v>0</v>
      </c>
      <c r="I10" s="24">
        <v>0</v>
      </c>
      <c r="J10" s="24">
        <v>0</v>
      </c>
      <c r="K10" s="22">
        <f t="shared" si="5"/>
        <v>-37.9</v>
      </c>
      <c r="L10" s="24">
        <f>F10/B10-100%</f>
        <v>-1</v>
      </c>
    </row>
    <row r="11" spans="1:16" ht="15.75" customHeight="1" x14ac:dyDescent="0.2">
      <c r="A11" s="45" t="s">
        <v>13</v>
      </c>
      <c r="B11" s="28">
        <v>16.7</v>
      </c>
      <c r="C11" s="28">
        <v>33.200000000000003</v>
      </c>
      <c r="D11" s="28">
        <v>33.200000000000003</v>
      </c>
      <c r="E11" s="28">
        <v>27.6</v>
      </c>
      <c r="F11" s="28">
        <v>27.6</v>
      </c>
      <c r="G11" s="23">
        <f t="shared" si="6"/>
        <v>6.049606775559588E-4</v>
      </c>
      <c r="H11" s="28">
        <f t="shared" si="2"/>
        <v>0</v>
      </c>
      <c r="I11" s="24">
        <f t="shared" si="3"/>
        <v>0.83132530120481929</v>
      </c>
      <c r="J11" s="24">
        <f t="shared" si="4"/>
        <v>1</v>
      </c>
      <c r="K11" s="22">
        <f t="shared" si="5"/>
        <v>10.900000000000002</v>
      </c>
      <c r="L11" s="24">
        <f t="shared" ref="L11:L14" si="7">F11/B11-100%</f>
        <v>0.65269461077844326</v>
      </c>
    </row>
    <row r="12" spans="1:16" s="6" customFormat="1" ht="15" customHeight="1" x14ac:dyDescent="0.2">
      <c r="A12" s="46" t="s">
        <v>1</v>
      </c>
      <c r="B12" s="27">
        <v>279.89999999999998</v>
      </c>
      <c r="C12" s="27">
        <v>612.20000000000005</v>
      </c>
      <c r="D12" s="27">
        <v>612.20000000000005</v>
      </c>
      <c r="E12" s="27">
        <v>340.9</v>
      </c>
      <c r="F12" s="27">
        <v>341</v>
      </c>
      <c r="G12" s="23">
        <f t="shared" si="6"/>
        <v>7.4743330089341291E-3</v>
      </c>
      <c r="H12" s="28">
        <f t="shared" si="2"/>
        <v>0.10000000000002274</v>
      </c>
      <c r="I12" s="24">
        <f t="shared" si="3"/>
        <v>0.55700751388435144</v>
      </c>
      <c r="J12" s="24">
        <f t="shared" si="4"/>
        <v>1.0002933411557642</v>
      </c>
      <c r="K12" s="22">
        <f t="shared" si="5"/>
        <v>61.100000000000023</v>
      </c>
      <c r="L12" s="24">
        <f t="shared" si="7"/>
        <v>0.21829224723115415</v>
      </c>
      <c r="N12" s="69"/>
      <c r="O12" s="69"/>
      <c r="P12" s="69"/>
    </row>
    <row r="13" spans="1:16" ht="18" customHeight="1" x14ac:dyDescent="0.2">
      <c r="A13" s="46" t="s">
        <v>7</v>
      </c>
      <c r="B13" s="27">
        <v>9</v>
      </c>
      <c r="C13" s="27">
        <v>16.5</v>
      </c>
      <c r="D13" s="27">
        <v>16.5</v>
      </c>
      <c r="E13" s="27">
        <v>7.6</v>
      </c>
      <c r="F13" s="27">
        <v>7.6</v>
      </c>
      <c r="G13" s="23">
        <f t="shared" si="6"/>
        <v>1.6658337497917706E-4</v>
      </c>
      <c r="H13" s="28">
        <f t="shared" si="2"/>
        <v>0</v>
      </c>
      <c r="I13" s="24">
        <f t="shared" si="3"/>
        <v>0.46060606060606057</v>
      </c>
      <c r="J13" s="24">
        <f t="shared" si="4"/>
        <v>1</v>
      </c>
      <c r="K13" s="22">
        <f t="shared" si="5"/>
        <v>-1.4000000000000004</v>
      </c>
      <c r="L13" s="24">
        <f t="shared" si="7"/>
        <v>-0.15555555555555556</v>
      </c>
    </row>
    <row r="14" spans="1:16" ht="29.25" hidden="1" customHeight="1" x14ac:dyDescent="0.2">
      <c r="A14" s="46" t="s">
        <v>14</v>
      </c>
      <c r="B14" s="27"/>
      <c r="C14" s="27"/>
      <c r="D14" s="27"/>
      <c r="E14" s="27"/>
      <c r="F14" s="27"/>
      <c r="G14" s="23">
        <f t="shared" si="6"/>
        <v>0</v>
      </c>
      <c r="H14" s="27">
        <f t="shared" si="2"/>
        <v>0</v>
      </c>
      <c r="I14" s="24" t="e">
        <f t="shared" ref="I14" si="8">F14/D14</f>
        <v>#DIV/0!</v>
      </c>
      <c r="J14" s="24" t="e">
        <f t="shared" ref="J14" si="9">F14/E14</f>
        <v>#DIV/0!</v>
      </c>
      <c r="K14" s="22">
        <f t="shared" si="5"/>
        <v>0</v>
      </c>
      <c r="L14" s="24" t="e">
        <f t="shared" si="7"/>
        <v>#DIV/0!</v>
      </c>
    </row>
    <row r="15" spans="1:16" s="6" customFormat="1" ht="24" hidden="1" customHeight="1" x14ac:dyDescent="0.2">
      <c r="A15" s="46" t="s">
        <v>14</v>
      </c>
      <c r="B15" s="27"/>
      <c r="C15" s="27"/>
      <c r="D15" s="27"/>
      <c r="E15" s="27"/>
      <c r="F15" s="27"/>
      <c r="G15" s="47">
        <f t="shared" ref="G15" si="10">F15/5378</f>
        <v>0</v>
      </c>
      <c r="H15" s="27"/>
      <c r="I15" s="24"/>
      <c r="J15" s="24"/>
      <c r="K15" s="22">
        <f t="shared" si="5"/>
        <v>0</v>
      </c>
      <c r="L15" s="49" t="e">
        <f t="shared" ref="L15:L16" si="11">F15/B15-100%</f>
        <v>#DIV/0!</v>
      </c>
    </row>
    <row r="16" spans="1:16" s="14" customFormat="1" ht="18.75" customHeight="1" x14ac:dyDescent="0.2">
      <c r="A16" s="57" t="s">
        <v>6</v>
      </c>
      <c r="B16" s="53">
        <f t="shared" ref="B16" si="12">SUM(B17:B29)</f>
        <v>2013.2</v>
      </c>
      <c r="C16" s="52">
        <f t="shared" ref="B16:F16" si="13">SUM(C17:C29)</f>
        <v>1115.5</v>
      </c>
      <c r="D16" s="52">
        <f t="shared" si="13"/>
        <v>1060.5999999999999</v>
      </c>
      <c r="E16" s="52">
        <f t="shared" si="13"/>
        <v>723</v>
      </c>
      <c r="F16" s="53">
        <f t="shared" si="13"/>
        <v>722.90000000000009</v>
      </c>
      <c r="G16" s="54">
        <f>SUM(G17:G29)</f>
        <v>1.5845147601637775E-2</v>
      </c>
      <c r="H16" s="53">
        <f>F16-E16</f>
        <v>-9.9999999999909051E-2</v>
      </c>
      <c r="I16" s="55">
        <f t="shared" ref="I16:I29" si="14">F16/D16</f>
        <v>0.68159532340184814</v>
      </c>
      <c r="J16" s="55">
        <f>F16/E16</f>
        <v>0.99986168741355474</v>
      </c>
      <c r="K16" s="56">
        <f t="shared" si="5"/>
        <v>-1290.3</v>
      </c>
      <c r="L16" s="55">
        <f t="shared" si="11"/>
        <v>-0.64091992847208423</v>
      </c>
    </row>
    <row r="17" spans="1:12" s="6" customFormat="1" ht="65.25" hidden="1" customHeight="1" x14ac:dyDescent="0.2">
      <c r="A17" s="48" t="s">
        <v>20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23">
        <f t="shared" ref="G17:G25" si="15">F17/$F$41</f>
        <v>0</v>
      </c>
      <c r="H17" s="27">
        <f>F17-E17</f>
        <v>0</v>
      </c>
      <c r="I17" s="24">
        <v>0</v>
      </c>
      <c r="J17" s="24">
        <v>0</v>
      </c>
      <c r="K17" s="22">
        <f t="shared" ref="K17:K22" si="16">F17-B17</f>
        <v>0</v>
      </c>
      <c r="L17" s="24" t="e">
        <f>F17/B17-100%</f>
        <v>#DIV/0!</v>
      </c>
    </row>
    <row r="18" spans="1:12" s="6" customFormat="1" ht="68.25" customHeight="1" x14ac:dyDescent="0.2">
      <c r="A18" s="65" t="s">
        <v>29</v>
      </c>
      <c r="B18" s="27">
        <v>126.4</v>
      </c>
      <c r="C18" s="27">
        <v>15.8</v>
      </c>
      <c r="D18" s="27">
        <v>15.8</v>
      </c>
      <c r="E18" s="27">
        <v>14.4</v>
      </c>
      <c r="F18" s="27">
        <v>14.4</v>
      </c>
      <c r="G18" s="23">
        <f t="shared" si="15"/>
        <v>3.1563165785528286E-4</v>
      </c>
      <c r="H18" s="27">
        <f t="shared" ref="H18:H22" si="17">F18-E18</f>
        <v>0</v>
      </c>
      <c r="I18" s="24">
        <f t="shared" si="14"/>
        <v>0.91139240506329111</v>
      </c>
      <c r="J18" s="24">
        <f t="shared" ref="J18:J29" si="18">F18/E18</f>
        <v>1</v>
      </c>
      <c r="K18" s="22">
        <f t="shared" si="16"/>
        <v>-112</v>
      </c>
      <c r="L18" s="24">
        <f t="shared" ref="L18:L28" si="19">F18/B18-100%</f>
        <v>-0.88607594936708867</v>
      </c>
    </row>
    <row r="19" spans="1:12" s="6" customFormat="1" ht="36.75" hidden="1" customHeight="1" x14ac:dyDescent="0.2">
      <c r="A19" s="48" t="s">
        <v>26</v>
      </c>
      <c r="B19" s="27">
        <v>0</v>
      </c>
      <c r="C19" s="27">
        <v>0</v>
      </c>
      <c r="D19" s="27">
        <v>0</v>
      </c>
      <c r="E19" s="27">
        <v>0</v>
      </c>
      <c r="F19" s="27">
        <v>0</v>
      </c>
      <c r="G19" s="23">
        <f t="shared" si="15"/>
        <v>0</v>
      </c>
      <c r="H19" s="27">
        <f t="shared" si="17"/>
        <v>0</v>
      </c>
      <c r="I19" s="24">
        <v>0</v>
      </c>
      <c r="J19" s="24">
        <v>0</v>
      </c>
      <c r="K19" s="22">
        <f t="shared" si="16"/>
        <v>0</v>
      </c>
      <c r="L19" s="24" t="e">
        <f t="shared" si="19"/>
        <v>#DIV/0!</v>
      </c>
    </row>
    <row r="20" spans="1:12" s="6" customFormat="1" ht="30" customHeight="1" x14ac:dyDescent="0.2">
      <c r="A20" s="65" t="s">
        <v>37</v>
      </c>
      <c r="B20" s="27">
        <v>707</v>
      </c>
      <c r="C20" s="27">
        <v>283.39999999999998</v>
      </c>
      <c r="D20" s="27">
        <v>283.39999999999998</v>
      </c>
      <c r="E20" s="27">
        <v>180.4</v>
      </c>
      <c r="F20" s="27">
        <v>180.4</v>
      </c>
      <c r="G20" s="23">
        <f t="shared" si="15"/>
        <v>3.9541632692425719E-3</v>
      </c>
      <c r="H20" s="27">
        <f t="shared" si="17"/>
        <v>0</v>
      </c>
      <c r="I20" s="24">
        <f t="shared" si="14"/>
        <v>0.63655610444601274</v>
      </c>
      <c r="J20" s="24">
        <f t="shared" si="18"/>
        <v>1</v>
      </c>
      <c r="K20" s="22">
        <f t="shared" si="16"/>
        <v>-526.6</v>
      </c>
      <c r="L20" s="24">
        <f t="shared" si="19"/>
        <v>-0.74483734087694486</v>
      </c>
    </row>
    <row r="21" spans="1:12" s="6" customFormat="1" ht="42.75" customHeight="1" x14ac:dyDescent="0.2">
      <c r="A21" s="65" t="s">
        <v>41</v>
      </c>
      <c r="B21" s="27">
        <v>306</v>
      </c>
      <c r="C21" s="27">
        <v>0</v>
      </c>
      <c r="D21" s="27">
        <v>0</v>
      </c>
      <c r="E21" s="27">
        <v>0</v>
      </c>
      <c r="F21" s="27">
        <v>0</v>
      </c>
      <c r="G21" s="23">
        <f t="shared" si="15"/>
        <v>0</v>
      </c>
      <c r="H21" s="27">
        <f t="shared" si="17"/>
        <v>0</v>
      </c>
      <c r="I21" s="24">
        <v>0</v>
      </c>
      <c r="J21" s="24">
        <v>0</v>
      </c>
      <c r="K21" s="22">
        <f t="shared" si="16"/>
        <v>-306</v>
      </c>
      <c r="L21" s="24">
        <f t="shared" si="19"/>
        <v>-1</v>
      </c>
    </row>
    <row r="22" spans="1:12" s="6" customFormat="1" ht="65.25" customHeight="1" x14ac:dyDescent="0.2">
      <c r="A22" s="65" t="s">
        <v>33</v>
      </c>
      <c r="B22" s="27">
        <v>517.4</v>
      </c>
      <c r="C22" s="27">
        <v>620.29999999999995</v>
      </c>
      <c r="D22" s="27">
        <v>620.29999999999995</v>
      </c>
      <c r="E22" s="27">
        <v>448</v>
      </c>
      <c r="F22" s="27">
        <v>447.9</v>
      </c>
      <c r="G22" s="23">
        <f t="shared" si="15"/>
        <v>9.8174596912070262E-3</v>
      </c>
      <c r="H22" s="27">
        <f t="shared" si="17"/>
        <v>-0.10000000000002274</v>
      </c>
      <c r="I22" s="24">
        <f t="shared" si="14"/>
        <v>0.72206996614541352</v>
      </c>
      <c r="J22" s="24">
        <f t="shared" si="18"/>
        <v>0.99977678571428563</v>
      </c>
      <c r="K22" s="22">
        <f t="shared" si="16"/>
        <v>-69.5</v>
      </c>
      <c r="L22" s="24">
        <f t="shared" si="19"/>
        <v>-0.13432547352145341</v>
      </c>
    </row>
    <row r="23" spans="1:12" ht="40.5" customHeight="1" x14ac:dyDescent="0.2">
      <c r="A23" s="65" t="s">
        <v>30</v>
      </c>
      <c r="B23" s="27">
        <v>67.7</v>
      </c>
      <c r="C23" s="27">
        <v>141.1</v>
      </c>
      <c r="D23" s="27">
        <v>141.1</v>
      </c>
      <c r="E23" s="27">
        <v>80.2</v>
      </c>
      <c r="F23" s="27">
        <v>80.2</v>
      </c>
      <c r="G23" s="23">
        <f t="shared" si="15"/>
        <v>1.757892983332895E-3</v>
      </c>
      <c r="H23" s="28">
        <f t="shared" ref="H23:H24" si="20">F23-E23</f>
        <v>0</v>
      </c>
      <c r="I23" s="24">
        <f t="shared" si="14"/>
        <v>0.56839121190644937</v>
      </c>
      <c r="J23" s="24">
        <f t="shared" si="18"/>
        <v>1</v>
      </c>
      <c r="K23" s="22">
        <f t="shared" ref="K23:K29" si="21">F23-B23</f>
        <v>12.5</v>
      </c>
      <c r="L23" s="24">
        <f t="shared" si="19"/>
        <v>0.18463810930576074</v>
      </c>
    </row>
    <row r="24" spans="1:12" ht="36.75" hidden="1" customHeight="1" x14ac:dyDescent="0.2">
      <c r="A24" s="45" t="s">
        <v>27</v>
      </c>
      <c r="B24" s="27"/>
      <c r="C24" s="27"/>
      <c r="D24" s="27"/>
      <c r="E24" s="27"/>
      <c r="F24" s="27"/>
      <c r="G24" s="23">
        <f t="shared" si="15"/>
        <v>0</v>
      </c>
      <c r="H24" s="28">
        <f t="shared" si="20"/>
        <v>0</v>
      </c>
      <c r="I24" s="24" t="e">
        <f t="shared" si="14"/>
        <v>#DIV/0!</v>
      </c>
      <c r="J24" s="24" t="e">
        <f t="shared" si="18"/>
        <v>#DIV/0!</v>
      </c>
      <c r="K24" s="22">
        <f t="shared" si="21"/>
        <v>0</v>
      </c>
      <c r="L24" s="24" t="e">
        <f t="shared" si="19"/>
        <v>#DIV/0!</v>
      </c>
    </row>
    <row r="25" spans="1:12" ht="24.75" customHeight="1" x14ac:dyDescent="0.2">
      <c r="A25" s="65" t="s">
        <v>28</v>
      </c>
      <c r="B25" s="27">
        <v>288.39999999999998</v>
      </c>
      <c r="C25" s="27">
        <v>0</v>
      </c>
      <c r="D25" s="27">
        <v>0</v>
      </c>
      <c r="E25" s="27">
        <v>0</v>
      </c>
      <c r="F25" s="27">
        <v>0</v>
      </c>
      <c r="G25" s="23">
        <f t="shared" si="15"/>
        <v>0</v>
      </c>
      <c r="H25" s="27">
        <f>F25-E25</f>
        <v>0</v>
      </c>
      <c r="I25" s="24">
        <v>0</v>
      </c>
      <c r="J25" s="24">
        <v>0</v>
      </c>
      <c r="K25" s="22">
        <f t="shared" si="21"/>
        <v>-288.39999999999998</v>
      </c>
      <c r="L25" s="24">
        <f t="shared" si="19"/>
        <v>-1</v>
      </c>
    </row>
    <row r="26" spans="1:12" s="5" customFormat="1" ht="39" hidden="1" customHeight="1" x14ac:dyDescent="0.2">
      <c r="A26" s="46" t="s">
        <v>24</v>
      </c>
      <c r="B26" s="27">
        <v>0</v>
      </c>
      <c r="C26" s="27">
        <v>0</v>
      </c>
      <c r="D26" s="27">
        <v>0</v>
      </c>
      <c r="E26" s="27">
        <v>0</v>
      </c>
      <c r="F26" s="27">
        <v>0</v>
      </c>
      <c r="G26" s="23">
        <f t="shared" ref="G26:G28" si="22">F26/$F$41</f>
        <v>0</v>
      </c>
      <c r="H26" s="27">
        <f t="shared" ref="H26:H28" si="23">F26-E26</f>
        <v>0</v>
      </c>
      <c r="I26" s="24" t="e">
        <f t="shared" si="14"/>
        <v>#DIV/0!</v>
      </c>
      <c r="J26" s="24" t="e">
        <f t="shared" si="18"/>
        <v>#DIV/0!</v>
      </c>
      <c r="K26" s="22">
        <f t="shared" si="21"/>
        <v>0</v>
      </c>
      <c r="L26" s="24" t="e">
        <f t="shared" si="19"/>
        <v>#DIV/0!</v>
      </c>
    </row>
    <row r="27" spans="1:12" s="5" customFormat="1" ht="39" hidden="1" customHeight="1" x14ac:dyDescent="0.2">
      <c r="A27" s="48" t="s">
        <v>25</v>
      </c>
      <c r="B27" s="27">
        <v>0.3</v>
      </c>
      <c r="C27" s="27"/>
      <c r="D27" s="27"/>
      <c r="E27" s="27"/>
      <c r="F27" s="27"/>
      <c r="G27" s="23">
        <f t="shared" si="22"/>
        <v>0</v>
      </c>
      <c r="H27" s="27">
        <f t="shared" si="23"/>
        <v>0</v>
      </c>
      <c r="I27" s="24" t="e">
        <f t="shared" si="14"/>
        <v>#DIV/0!</v>
      </c>
      <c r="J27" s="24" t="e">
        <f t="shared" si="18"/>
        <v>#DIV/0!</v>
      </c>
      <c r="K27" s="22">
        <f t="shared" si="21"/>
        <v>-0.3</v>
      </c>
      <c r="L27" s="24">
        <f t="shared" si="19"/>
        <v>-1</v>
      </c>
    </row>
    <row r="28" spans="1:12" s="5" customFormat="1" ht="69.75" hidden="1" customHeight="1" x14ac:dyDescent="0.2">
      <c r="A28" s="67" t="s">
        <v>40</v>
      </c>
      <c r="B28" s="27">
        <v>0</v>
      </c>
      <c r="C28" s="27">
        <v>0</v>
      </c>
      <c r="D28" s="27">
        <v>0</v>
      </c>
      <c r="E28" s="27">
        <v>0</v>
      </c>
      <c r="F28" s="27">
        <v>0</v>
      </c>
      <c r="G28" s="23">
        <f t="shared" si="22"/>
        <v>0</v>
      </c>
      <c r="H28" s="27">
        <f t="shared" si="23"/>
        <v>0</v>
      </c>
      <c r="I28" s="24" t="s">
        <v>42</v>
      </c>
      <c r="J28" s="24" t="e">
        <f t="shared" si="18"/>
        <v>#DIV/0!</v>
      </c>
      <c r="K28" s="22">
        <f t="shared" si="21"/>
        <v>0</v>
      </c>
      <c r="L28" s="24" t="e">
        <f t="shared" si="19"/>
        <v>#DIV/0!</v>
      </c>
    </row>
    <row r="29" spans="1:12" s="5" customFormat="1" ht="15.75" customHeight="1" x14ac:dyDescent="0.2">
      <c r="A29" s="66" t="s">
        <v>16</v>
      </c>
      <c r="B29" s="27">
        <v>0</v>
      </c>
      <c r="C29" s="27">
        <v>54.9</v>
      </c>
      <c r="D29" s="27">
        <v>0</v>
      </c>
      <c r="E29" s="27">
        <v>0</v>
      </c>
      <c r="F29" s="27">
        <v>0</v>
      </c>
      <c r="G29" s="23">
        <f>F29/$F$41</f>
        <v>0</v>
      </c>
      <c r="H29" s="28">
        <f>F29-E29</f>
        <v>0</v>
      </c>
      <c r="I29" s="24">
        <v>0</v>
      </c>
      <c r="J29" s="24">
        <v>0</v>
      </c>
      <c r="K29" s="22">
        <f t="shared" si="21"/>
        <v>0</v>
      </c>
      <c r="L29" s="24">
        <v>0</v>
      </c>
    </row>
    <row r="30" spans="1:12" s="15" customFormat="1" ht="20.100000000000001" customHeight="1" x14ac:dyDescent="0.25">
      <c r="A30" s="57" t="s">
        <v>8</v>
      </c>
      <c r="B30" s="53">
        <f>B6+B16</f>
        <v>3400.3</v>
      </c>
      <c r="C30" s="52">
        <f>C6+C16</f>
        <v>3157.7</v>
      </c>
      <c r="D30" s="52">
        <f>D6+D16</f>
        <v>3102.8</v>
      </c>
      <c r="E30" s="52">
        <f>E6+E16</f>
        <v>2062.3000000000002</v>
      </c>
      <c r="F30" s="53">
        <f>F6+F16</f>
        <v>2102.1</v>
      </c>
      <c r="G30" s="54">
        <f>G16+G6</f>
        <v>4.607564638733265E-2</v>
      </c>
      <c r="H30" s="53">
        <f>F30-E30</f>
        <v>39.799999999999727</v>
      </c>
      <c r="I30" s="55">
        <f>F30/D30</f>
        <v>0.67748485239138834</v>
      </c>
      <c r="J30" s="55">
        <f>F30/E30</f>
        <v>1.0192988410997428</v>
      </c>
      <c r="K30" s="56">
        <f t="shared" si="5"/>
        <v>-1298.2000000000003</v>
      </c>
      <c r="L30" s="55">
        <f>F30/B30-100%</f>
        <v>-0.38178984207275835</v>
      </c>
    </row>
    <row r="31" spans="1:12" s="5" customFormat="1" ht="4.5" hidden="1" customHeight="1" x14ac:dyDescent="0.2">
      <c r="A31" s="58"/>
      <c r="B31" s="60"/>
      <c r="C31" s="60"/>
      <c r="D31" s="60"/>
      <c r="E31" s="60"/>
      <c r="F31" s="60"/>
      <c r="G31" s="61"/>
      <c r="H31" s="60"/>
      <c r="I31" s="55"/>
      <c r="J31" s="55"/>
      <c r="K31" s="62"/>
      <c r="L31" s="55"/>
    </row>
    <row r="32" spans="1:12" ht="20.100000000000001" customHeight="1" x14ac:dyDescent="0.2">
      <c r="A32" s="51" t="s">
        <v>2</v>
      </c>
      <c r="B32" s="52">
        <f>SUM(B33:B40)</f>
        <v>23124.2</v>
      </c>
      <c r="C32" s="52">
        <f t="shared" ref="C32" si="24">SUM(C33:C39)</f>
        <v>48206.399999999994</v>
      </c>
      <c r="D32" s="52">
        <f>SUM(D33:D40)</f>
        <v>72844.500000000015</v>
      </c>
      <c r="E32" s="52">
        <f>SUM(E33:E40)</f>
        <v>43811.8</v>
      </c>
      <c r="F32" s="52">
        <f>SUM(F33:F40)</f>
        <v>43520.700000000004</v>
      </c>
      <c r="G32" s="54">
        <f>SUM(G33:G40)</f>
        <v>0.95392435361266736</v>
      </c>
      <c r="H32" s="52">
        <f t="shared" ref="H32:H40" si="25">F32-E32</f>
        <v>-291.09999999999854</v>
      </c>
      <c r="I32" s="55">
        <f t="shared" ref="I32:I40" si="26">F32/D32</f>
        <v>0.59744661573626001</v>
      </c>
      <c r="J32" s="55">
        <f t="shared" ref="J32:J40" si="27">F32/E32</f>
        <v>0.99335567130316493</v>
      </c>
      <c r="K32" s="56">
        <f t="shared" ref="K32:K38" si="28">F32-B32</f>
        <v>20396.500000000004</v>
      </c>
      <c r="L32" s="55">
        <f t="shared" ref="L32:L40" si="29">F32/B32-100%</f>
        <v>0.88204132467285357</v>
      </c>
    </row>
    <row r="33" spans="1:12" s="6" customFormat="1" ht="15" customHeight="1" x14ac:dyDescent="0.2">
      <c r="A33" s="66" t="s">
        <v>9</v>
      </c>
      <c r="B33" s="27">
        <v>9479.6</v>
      </c>
      <c r="C33" s="27">
        <v>12511</v>
      </c>
      <c r="D33" s="27">
        <v>12511</v>
      </c>
      <c r="E33" s="27">
        <v>9383.4</v>
      </c>
      <c r="F33" s="27">
        <v>9383.4</v>
      </c>
      <c r="G33" s="23">
        <f>F33/$F$41</f>
        <v>0.20567347904994868</v>
      </c>
      <c r="H33" s="27">
        <f t="shared" si="25"/>
        <v>0</v>
      </c>
      <c r="I33" s="24">
        <f t="shared" si="26"/>
        <v>0.7500119894492846</v>
      </c>
      <c r="J33" s="24">
        <f t="shared" si="27"/>
        <v>1</v>
      </c>
      <c r="K33" s="22">
        <f t="shared" si="28"/>
        <v>-96.200000000000728</v>
      </c>
      <c r="L33" s="24">
        <f t="shared" si="29"/>
        <v>-1.0148107515085103E-2</v>
      </c>
    </row>
    <row r="34" spans="1:12" s="6" customFormat="1" ht="16.5" customHeight="1" x14ac:dyDescent="0.2">
      <c r="A34" s="66" t="s">
        <v>10</v>
      </c>
      <c r="B34" s="27">
        <v>2058</v>
      </c>
      <c r="C34" s="27">
        <v>18225.5</v>
      </c>
      <c r="D34" s="27">
        <v>19255.5</v>
      </c>
      <c r="E34" s="27">
        <v>19255.5</v>
      </c>
      <c r="F34" s="27">
        <v>19254.900000000001</v>
      </c>
      <c r="G34" s="23">
        <f>F34/$F$41</f>
        <v>0.4220455561692838</v>
      </c>
      <c r="H34" s="27">
        <f t="shared" si="25"/>
        <v>-0.59999999999854481</v>
      </c>
      <c r="I34" s="24">
        <f t="shared" si="26"/>
        <v>0.99996884007166786</v>
      </c>
      <c r="J34" s="24">
        <f t="shared" si="27"/>
        <v>0.99996884007166786</v>
      </c>
      <c r="K34" s="22">
        <f t="shared" ref="K34" si="30">F34-B34</f>
        <v>17196.900000000001</v>
      </c>
      <c r="L34" s="24">
        <f t="shared" si="29"/>
        <v>8.3561224489795922</v>
      </c>
    </row>
    <row r="35" spans="1:12" s="6" customFormat="1" ht="20.100000000000001" customHeight="1" x14ac:dyDescent="0.2">
      <c r="A35" s="66" t="s">
        <v>11</v>
      </c>
      <c r="B35" s="27">
        <v>166.6</v>
      </c>
      <c r="C35" s="27">
        <v>177.6</v>
      </c>
      <c r="D35" s="27">
        <v>276.39999999999998</v>
      </c>
      <c r="E35" s="27">
        <v>176.4</v>
      </c>
      <c r="F35" s="27">
        <v>131.1</v>
      </c>
      <c r="G35" s="23">
        <f>F35/$F$41</f>
        <v>2.8735632183908041E-3</v>
      </c>
      <c r="H35" s="27">
        <f t="shared" si="25"/>
        <v>-45.300000000000011</v>
      </c>
      <c r="I35" s="24">
        <f t="shared" si="26"/>
        <v>0.47431259044862523</v>
      </c>
      <c r="J35" s="24">
        <f t="shared" si="27"/>
        <v>0.74319727891156462</v>
      </c>
      <c r="K35" s="22">
        <f t="shared" si="28"/>
        <v>-35.5</v>
      </c>
      <c r="L35" s="24">
        <f t="shared" si="29"/>
        <v>-0.21308523409363744</v>
      </c>
    </row>
    <row r="36" spans="1:12" s="6" customFormat="1" ht="20.25" customHeight="1" x14ac:dyDescent="0.2">
      <c r="A36" s="66" t="s">
        <v>12</v>
      </c>
      <c r="B36" s="27">
        <v>11373.5</v>
      </c>
      <c r="C36" s="27">
        <v>17292.3</v>
      </c>
      <c r="D36" s="27">
        <v>41464.300000000003</v>
      </c>
      <c r="E36" s="27">
        <v>15659.2</v>
      </c>
      <c r="F36" s="27">
        <v>15414</v>
      </c>
      <c r="G36" s="23">
        <f>F36/$F$41</f>
        <v>0.33785738709592572</v>
      </c>
      <c r="H36" s="27">
        <f t="shared" si="25"/>
        <v>-245.20000000000073</v>
      </c>
      <c r="I36" s="24">
        <f t="shared" si="26"/>
        <v>0.37174147399087887</v>
      </c>
      <c r="J36" s="24">
        <f t="shared" si="27"/>
        <v>0.98434147338305911</v>
      </c>
      <c r="K36" s="22">
        <f t="shared" si="28"/>
        <v>4040.5</v>
      </c>
      <c r="L36" s="24">
        <f t="shared" si="29"/>
        <v>0.35525563810612382</v>
      </c>
    </row>
    <row r="37" spans="1:12" s="26" customFormat="1" ht="41.25" hidden="1" customHeight="1" x14ac:dyDescent="0.2">
      <c r="A37" s="68" t="s">
        <v>32</v>
      </c>
      <c r="B37" s="29">
        <v>0</v>
      </c>
      <c r="C37" s="29">
        <v>0</v>
      </c>
      <c r="D37" s="29">
        <v>0</v>
      </c>
      <c r="E37" s="29">
        <v>0</v>
      </c>
      <c r="F37" s="29">
        <v>0</v>
      </c>
      <c r="G37" s="23">
        <f t="shared" ref="G37:G38" si="31">F37/$F$41</f>
        <v>0</v>
      </c>
      <c r="H37" s="29">
        <f t="shared" si="25"/>
        <v>0</v>
      </c>
      <c r="I37" s="24" t="e">
        <f t="shared" si="26"/>
        <v>#DIV/0!</v>
      </c>
      <c r="J37" s="24" t="e">
        <f t="shared" si="27"/>
        <v>#DIV/0!</v>
      </c>
      <c r="K37" s="22">
        <f t="shared" si="28"/>
        <v>0</v>
      </c>
      <c r="L37" s="24" t="e">
        <f t="shared" si="29"/>
        <v>#DIV/0!</v>
      </c>
    </row>
    <row r="38" spans="1:12" s="26" customFormat="1" ht="29.25" customHeight="1" x14ac:dyDescent="0.2">
      <c r="A38" s="68" t="s">
        <v>43</v>
      </c>
      <c r="B38" s="29">
        <v>51.6</v>
      </c>
      <c r="C38" s="29">
        <v>0</v>
      </c>
      <c r="D38" s="29">
        <v>20</v>
      </c>
      <c r="E38" s="29">
        <v>20</v>
      </c>
      <c r="F38" s="29">
        <v>20</v>
      </c>
      <c r="G38" s="23">
        <f t="shared" si="31"/>
        <v>4.3837730257678177E-4</v>
      </c>
      <c r="H38" s="29">
        <f t="shared" si="25"/>
        <v>0</v>
      </c>
      <c r="I38" s="24">
        <f t="shared" si="26"/>
        <v>1</v>
      </c>
      <c r="J38" s="24">
        <f t="shared" si="27"/>
        <v>1</v>
      </c>
      <c r="K38" s="22">
        <f t="shared" si="28"/>
        <v>-31.6</v>
      </c>
      <c r="L38" s="24">
        <f t="shared" si="29"/>
        <v>-0.61240310077519378</v>
      </c>
    </row>
    <row r="39" spans="1:12" s="6" customFormat="1" ht="41.25" customHeight="1" x14ac:dyDescent="0.2">
      <c r="A39" s="66" t="s">
        <v>36</v>
      </c>
      <c r="B39" s="27">
        <v>2.2000000000000002</v>
      </c>
      <c r="C39" s="27">
        <v>0</v>
      </c>
      <c r="D39" s="27">
        <v>0</v>
      </c>
      <c r="E39" s="27">
        <v>0</v>
      </c>
      <c r="F39" s="27">
        <v>0</v>
      </c>
      <c r="G39" s="23">
        <f>F39/$F$41</f>
        <v>0</v>
      </c>
      <c r="H39" s="27">
        <f t="shared" si="25"/>
        <v>0</v>
      </c>
      <c r="I39" s="24">
        <v>0</v>
      </c>
      <c r="J39" s="24">
        <v>0</v>
      </c>
      <c r="K39" s="22">
        <f t="shared" ref="K39:K40" si="32">F39-B39</f>
        <v>-2.2000000000000002</v>
      </c>
      <c r="L39" s="24">
        <f t="shared" si="29"/>
        <v>-1</v>
      </c>
    </row>
    <row r="40" spans="1:12" s="6" customFormat="1" ht="43.5" customHeight="1" x14ac:dyDescent="0.2">
      <c r="A40" s="66" t="s">
        <v>39</v>
      </c>
      <c r="B40" s="27">
        <v>-7.3</v>
      </c>
      <c r="C40" s="27">
        <v>0</v>
      </c>
      <c r="D40" s="27">
        <v>-682.7</v>
      </c>
      <c r="E40" s="27">
        <v>-682.7</v>
      </c>
      <c r="F40" s="27">
        <v>-682.7</v>
      </c>
      <c r="G40" s="23">
        <f>F40/$F$41</f>
        <v>-1.4964009223458447E-2</v>
      </c>
      <c r="H40" s="27">
        <f t="shared" si="25"/>
        <v>0</v>
      </c>
      <c r="I40" s="24">
        <f t="shared" si="26"/>
        <v>1</v>
      </c>
      <c r="J40" s="24">
        <f t="shared" si="27"/>
        <v>1</v>
      </c>
      <c r="K40" s="22">
        <f t="shared" si="32"/>
        <v>-675.40000000000009</v>
      </c>
      <c r="L40" s="24">
        <f t="shared" si="29"/>
        <v>92.520547945205493</v>
      </c>
    </row>
    <row r="41" spans="1:12" ht="15.95" customHeight="1" x14ac:dyDescent="0.2">
      <c r="A41" s="58" t="s">
        <v>3</v>
      </c>
      <c r="B41" s="60">
        <f>B30+B32</f>
        <v>26524.5</v>
      </c>
      <c r="C41" s="59">
        <f>C30+C32</f>
        <v>51364.099999999991</v>
      </c>
      <c r="D41" s="59">
        <f>D30+D32</f>
        <v>75947.300000000017</v>
      </c>
      <c r="E41" s="59">
        <f>E30+E32</f>
        <v>45874.100000000006</v>
      </c>
      <c r="F41" s="60">
        <f>F30+F32</f>
        <v>45622.8</v>
      </c>
      <c r="G41" s="61">
        <f>G32+G30</f>
        <v>1</v>
      </c>
      <c r="H41" s="63">
        <f>F41-E41</f>
        <v>-251.30000000000291</v>
      </c>
      <c r="I41" s="64">
        <f>F41/D41</f>
        <v>0.60071654950208886</v>
      </c>
      <c r="J41" s="64">
        <f>F41/E41</f>
        <v>0.99452196337366827</v>
      </c>
      <c r="K41" s="62">
        <f>F41-B41</f>
        <v>19098.300000000003</v>
      </c>
      <c r="L41" s="64">
        <f>F41/B41-100%</f>
        <v>0.72002488265565812</v>
      </c>
    </row>
    <row r="42" spans="1:12" x14ac:dyDescent="0.2">
      <c r="A42" s="16"/>
      <c r="B42" s="17"/>
      <c r="C42" s="17"/>
      <c r="D42" s="18"/>
      <c r="E42" s="18"/>
      <c r="F42" s="18"/>
      <c r="G42" s="19"/>
      <c r="H42" s="19"/>
      <c r="I42" s="19"/>
      <c r="J42" s="18"/>
      <c r="K42" s="18"/>
      <c r="L42" s="21"/>
    </row>
    <row r="43" spans="1:12" ht="13.5" hidden="1" thickBot="1" x14ac:dyDescent="0.25">
      <c r="A43" s="42" t="s">
        <v>21</v>
      </c>
      <c r="B43" s="31">
        <v>11831.4</v>
      </c>
      <c r="C43" s="32">
        <v>26413.200000000001</v>
      </c>
      <c r="D43" s="32">
        <v>26680.400000000005</v>
      </c>
      <c r="E43" s="32">
        <v>12510.7</v>
      </c>
      <c r="F43" s="32">
        <v>9618.5</v>
      </c>
      <c r="G43" s="33" t="s">
        <v>23</v>
      </c>
      <c r="H43" s="36">
        <v>-2892.2000000000007</v>
      </c>
      <c r="I43" s="37">
        <v>0.36050808833450765</v>
      </c>
      <c r="J43" s="37">
        <v>0.76882188846347521</v>
      </c>
      <c r="K43" s="38">
        <v>-2212.8999999999996</v>
      </c>
      <c r="L43" s="39">
        <v>-0.18703619182852405</v>
      </c>
    </row>
    <row r="44" spans="1:12" ht="13.5" hidden="1" thickBot="1" x14ac:dyDescent="0.25">
      <c r="A44" s="34" t="s">
        <v>22</v>
      </c>
      <c r="B44" s="35">
        <f>B41-B43</f>
        <v>14693.1</v>
      </c>
      <c r="C44" s="35">
        <f t="shared" ref="C44:F44" si="33">C41-C43</f>
        <v>24950.899999999991</v>
      </c>
      <c r="D44" s="35">
        <f t="shared" si="33"/>
        <v>49266.900000000009</v>
      </c>
      <c r="E44" s="35">
        <f t="shared" si="33"/>
        <v>33363.400000000009</v>
      </c>
      <c r="F44" s="35">
        <f t="shared" si="33"/>
        <v>36004.300000000003</v>
      </c>
      <c r="G44" s="30" t="s">
        <v>23</v>
      </c>
      <c r="H44" s="41" t="s">
        <v>23</v>
      </c>
      <c r="I44" s="41" t="s">
        <v>23</v>
      </c>
      <c r="J44" s="41" t="s">
        <v>23</v>
      </c>
      <c r="K44" s="41" t="s">
        <v>23</v>
      </c>
      <c r="L44" s="40" t="s">
        <v>23</v>
      </c>
    </row>
  </sheetData>
  <mergeCells count="14">
    <mergeCell ref="A4:A5"/>
    <mergeCell ref="A2:L2"/>
    <mergeCell ref="F3:J3"/>
    <mergeCell ref="F4:F5"/>
    <mergeCell ref="E4:E5"/>
    <mergeCell ref="G4:G5"/>
    <mergeCell ref="I4:J4"/>
    <mergeCell ref="H4:H5"/>
    <mergeCell ref="N12:P12"/>
    <mergeCell ref="J1:L1"/>
    <mergeCell ref="K4:L4"/>
    <mergeCell ref="C4:C5"/>
    <mergeCell ref="B4:B5"/>
    <mergeCell ref="D4:D5"/>
  </mergeCells>
  <phoneticPr fontId="0" type="noConversion"/>
  <pageMargins left="0.59055118110236227" right="0.59055118110236227" top="0.23622047244094491" bottom="0" header="0" footer="0.118110236220472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</vt:lpstr>
      <vt:lpstr>'Приложение 1 доходы'!Область_печати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Гамкив Оксана Петровна</cp:lastModifiedBy>
  <cp:lastPrinted>2020-10-14T08:03:32Z</cp:lastPrinted>
  <dcterms:created xsi:type="dcterms:W3CDTF">2007-02-19T15:18:48Z</dcterms:created>
  <dcterms:modified xsi:type="dcterms:W3CDTF">2020-10-14T08:06:30Z</dcterms:modified>
</cp:coreProperties>
</file>