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0" windowWidth="19440" windowHeight="8760"/>
  </bookViews>
  <sheets>
    <sheet name="Табл.1 РПр" sheetId="2" r:id="rId1"/>
  </sheets>
  <definedNames>
    <definedName name="_xlnm.Print_Area" localSheetId="0">'Табл.1 РПр'!$A$1:$M$52</definedName>
  </definedNames>
  <calcPr calcId="144525"/>
</workbook>
</file>

<file path=xl/calcChain.xml><?xml version="1.0" encoding="utf-8"?>
<calcChain xmlns="http://schemas.openxmlformats.org/spreadsheetml/2006/main">
  <c r="M32" i="2" l="1"/>
  <c r="M23" i="2"/>
  <c r="K23" i="2"/>
  <c r="K24" i="2"/>
  <c r="M15" i="2"/>
  <c r="K15" i="2"/>
  <c r="C51" i="2" l="1"/>
  <c r="C47" i="2"/>
  <c r="C43" i="2"/>
  <c r="C37" i="2"/>
  <c r="C31" i="2"/>
  <c r="C26" i="2"/>
  <c r="C21" i="2"/>
  <c r="C19" i="2"/>
  <c r="C10" i="2"/>
  <c r="C8" i="2" s="1"/>
  <c r="G51" i="2"/>
  <c r="G47" i="2"/>
  <c r="G43" i="2"/>
  <c r="G37" i="2"/>
  <c r="G31" i="2"/>
  <c r="G26" i="2"/>
  <c r="G21" i="2"/>
  <c r="G19" i="2"/>
  <c r="G10" i="2"/>
  <c r="G8" i="2" l="1"/>
  <c r="M52" i="2"/>
  <c r="M51" i="2"/>
  <c r="M50" i="2" l="1"/>
  <c r="K35" i="2"/>
  <c r="K30" i="2"/>
  <c r="K36" i="2" l="1"/>
  <c r="K38" i="2"/>
  <c r="K39" i="2"/>
  <c r="K40" i="2"/>
  <c r="K27" i="2"/>
  <c r="K28" i="2"/>
  <c r="K29" i="2"/>
  <c r="M38" i="2" l="1"/>
  <c r="M39" i="2"/>
  <c r="M40" i="2"/>
  <c r="M36" i="2"/>
  <c r="M29" i="2"/>
  <c r="M27" i="2"/>
  <c r="M28" i="2"/>
  <c r="M25" i="2"/>
  <c r="M22" i="2"/>
  <c r="M14" i="2"/>
  <c r="K50" i="2"/>
  <c r="K52" i="2"/>
  <c r="K25" i="2"/>
  <c r="J50" i="2"/>
  <c r="J30" i="2" l="1"/>
  <c r="J29" i="2"/>
  <c r="I30" i="2" l="1"/>
  <c r="L30" i="2"/>
  <c r="F26" i="2" l="1"/>
  <c r="E26" i="2"/>
  <c r="D26" i="2"/>
  <c r="M49" i="2" l="1"/>
  <c r="K26" i="2"/>
  <c r="L25" i="2" l="1"/>
  <c r="J25" i="2"/>
  <c r="I25" i="2"/>
  <c r="F21" i="2" l="1"/>
  <c r="D21" i="2"/>
  <c r="E21" i="2"/>
  <c r="M33" i="2" l="1"/>
  <c r="M48" i="2" l="1"/>
  <c r="K49" i="2"/>
  <c r="J52" i="2" l="1"/>
  <c r="M20" i="2" l="1"/>
  <c r="M12" i="2" l="1"/>
  <c r="F31" i="2"/>
  <c r="M45" i="2" l="1"/>
  <c r="M44" i="2"/>
  <c r="M24" i="2"/>
  <c r="E10" i="2"/>
  <c r="F10" i="2"/>
  <c r="D10" i="2"/>
  <c r="F51" i="2" l="1"/>
  <c r="F47" i="2"/>
  <c r="F43" i="2"/>
  <c r="M26" i="2"/>
  <c r="D47" i="2"/>
  <c r="D43" i="2"/>
  <c r="D31" i="2"/>
  <c r="D51" i="2"/>
  <c r="L27" i="2"/>
  <c r="J27" i="2"/>
  <c r="I27" i="2"/>
  <c r="K33" i="2"/>
  <c r="L15" i="2"/>
  <c r="J16" i="2"/>
  <c r="L16" i="2" s="1"/>
  <c r="J28" i="2"/>
  <c r="J24" i="2"/>
  <c r="L24" i="2"/>
  <c r="L45" i="2"/>
  <c r="J40" i="2"/>
  <c r="J35" i="2"/>
  <c r="L52" i="2" l="1"/>
  <c r="L48" i="2"/>
  <c r="K48" i="2"/>
  <c r="J48" i="2"/>
  <c r="L12" i="2"/>
  <c r="K12" i="2"/>
  <c r="J12" i="2"/>
  <c r="I12" i="2"/>
  <c r="I13" i="2"/>
  <c r="I14" i="2"/>
  <c r="I15" i="2"/>
  <c r="I16" i="2"/>
  <c r="L40" i="2"/>
  <c r="L32" i="2"/>
  <c r="J32" i="2"/>
  <c r="L28" i="2"/>
  <c r="L23" i="2"/>
  <c r="J23" i="2"/>
  <c r="M13" i="2"/>
  <c r="L13" i="2"/>
  <c r="K13" i="2"/>
  <c r="J13" i="2"/>
  <c r="L33" i="2"/>
  <c r="J33" i="2"/>
  <c r="I28" i="2"/>
  <c r="I20" i="2"/>
  <c r="J26" i="2" l="1"/>
  <c r="L26" i="2"/>
  <c r="I26" i="2"/>
  <c r="J49" i="2"/>
  <c r="L29" i="2"/>
  <c r="L20" i="2"/>
  <c r="K20" i="2"/>
  <c r="J20" i="2"/>
  <c r="I29" i="2"/>
  <c r="I52" i="2" l="1"/>
  <c r="K51" i="2"/>
  <c r="E51" i="2"/>
  <c r="L50" i="2"/>
  <c r="I50" i="2"/>
  <c r="L49" i="2"/>
  <c r="I49" i="2"/>
  <c r="I48" i="2"/>
  <c r="E47" i="2"/>
  <c r="M46" i="2"/>
  <c r="L46" i="2"/>
  <c r="K46" i="2"/>
  <c r="J46" i="2"/>
  <c r="I46" i="2"/>
  <c r="I45" i="2"/>
  <c r="L44" i="2"/>
  <c r="I44" i="2"/>
  <c r="E43" i="2"/>
  <c r="M42" i="2"/>
  <c r="L42" i="2"/>
  <c r="K42" i="2"/>
  <c r="J42" i="2"/>
  <c r="I42" i="2"/>
  <c r="M41" i="2"/>
  <c r="L41" i="2"/>
  <c r="K41" i="2"/>
  <c r="J41" i="2"/>
  <c r="I41" i="2"/>
  <c r="I40" i="2"/>
  <c r="L39" i="2"/>
  <c r="J39" i="2"/>
  <c r="I39" i="2"/>
  <c r="L38" i="2"/>
  <c r="J38" i="2"/>
  <c r="I38" i="2"/>
  <c r="F37" i="2"/>
  <c r="E37" i="2"/>
  <c r="D37" i="2"/>
  <c r="M37" i="2"/>
  <c r="J36" i="2"/>
  <c r="L35" i="2"/>
  <c r="I35" i="2"/>
  <c r="M34" i="2"/>
  <c r="L34" i="2"/>
  <c r="K34" i="2"/>
  <c r="J34" i="2"/>
  <c r="I34" i="2"/>
  <c r="I33" i="2"/>
  <c r="I32" i="2"/>
  <c r="E31" i="2"/>
  <c r="I24" i="2"/>
  <c r="I23" i="2"/>
  <c r="L22" i="2"/>
  <c r="I22" i="2"/>
  <c r="F19" i="2"/>
  <c r="E19" i="2"/>
  <c r="D19" i="2"/>
  <c r="M18" i="2"/>
  <c r="L18" i="2"/>
  <c r="K18" i="2"/>
  <c r="J18" i="2"/>
  <c r="I18" i="2"/>
  <c r="M17" i="2"/>
  <c r="L17" i="2"/>
  <c r="K17" i="2"/>
  <c r="J17" i="2"/>
  <c r="I17" i="2"/>
  <c r="L14" i="2"/>
  <c r="K14" i="2"/>
  <c r="J14" i="2"/>
  <c r="M11" i="2"/>
  <c r="L11" i="2"/>
  <c r="K11" i="2"/>
  <c r="J11" i="2"/>
  <c r="I11" i="2"/>
  <c r="K37" i="2" l="1"/>
  <c r="I51" i="2"/>
  <c r="J51" i="2"/>
  <c r="M19" i="2"/>
  <c r="M43" i="2"/>
  <c r="M21" i="2"/>
  <c r="D8" i="2"/>
  <c r="F8" i="2"/>
  <c r="L37" i="2"/>
  <c r="J37" i="2"/>
  <c r="L51" i="2"/>
  <c r="K19" i="2"/>
  <c r="J19" i="2"/>
  <c r="L19" i="2"/>
  <c r="L47" i="2"/>
  <c r="I47" i="2"/>
  <c r="H30" i="2"/>
  <c r="I19" i="2"/>
  <c r="J10" i="2"/>
  <c r="M10" i="2"/>
  <c r="L10" i="2" s="1"/>
  <c r="I10" i="2"/>
  <c r="K21" i="2"/>
  <c r="M47" i="2"/>
  <c r="M31" i="2"/>
  <c r="L21" i="2"/>
  <c r="J21" i="2"/>
  <c r="L31" i="2"/>
  <c r="K47" i="2"/>
  <c r="J47" i="2" s="1"/>
  <c r="I21" i="2"/>
  <c r="K31" i="2"/>
  <c r="K10" i="2"/>
  <c r="I31" i="2"/>
  <c r="L43" i="2"/>
  <c r="I43" i="2"/>
  <c r="E8" i="2"/>
  <c r="J31" i="2"/>
  <c r="H25" i="2" l="1"/>
  <c r="H27" i="2"/>
  <c r="H33" i="2"/>
  <c r="H44" i="2"/>
  <c r="H36" i="2"/>
  <c r="H11" i="2"/>
  <c r="H12" i="2"/>
  <c r="H14" i="2"/>
  <c r="H20" i="2"/>
  <c r="H19" i="2" s="1"/>
  <c r="H13" i="2"/>
  <c r="H22" i="2"/>
  <c r="H28" i="2"/>
  <c r="H35" i="2"/>
  <c r="J8" i="2"/>
  <c r="H39" i="2"/>
  <c r="H18" i="2"/>
  <c r="H46" i="2"/>
  <c r="M8" i="2"/>
  <c r="H48" i="2"/>
  <c r="H16" i="2"/>
  <c r="H34" i="2"/>
  <c r="H52" i="2"/>
  <c r="H51" i="2" s="1"/>
  <c r="H42" i="2"/>
  <c r="H50" i="2"/>
  <c r="H29" i="2"/>
  <c r="H24" i="2"/>
  <c r="H49" i="2"/>
  <c r="H38" i="2"/>
  <c r="H40" i="2"/>
  <c r="H15" i="2"/>
  <c r="H41" i="2"/>
  <c r="H17" i="2"/>
  <c r="H32" i="2"/>
  <c r="H23" i="2"/>
  <c r="H45" i="2"/>
  <c r="I8" i="2"/>
  <c r="K8" i="2"/>
  <c r="I37" i="2"/>
  <c r="L8" i="2"/>
  <c r="H37" i="2" l="1"/>
  <c r="H26" i="2"/>
  <c r="H21" i="2"/>
  <c r="H10" i="2"/>
  <c r="H31" i="2"/>
  <c r="H47" i="2"/>
  <c r="H43" i="2"/>
  <c r="H8" i="2" l="1"/>
</calcChain>
</file>

<file path=xl/sharedStrings.xml><?xml version="1.0" encoding="utf-8"?>
<sst xmlns="http://schemas.openxmlformats.org/spreadsheetml/2006/main" count="97" uniqueCount="97">
  <si>
    <t>Всего</t>
  </si>
  <si>
    <t>в том числе:</t>
  </si>
  <si>
    <t>Резервные фонды</t>
  </si>
  <si>
    <t>Другие общегосударственные вопросы</t>
  </si>
  <si>
    <t>Органы внутренних дел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</si>
  <si>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</si>
  <si>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</si>
  <si>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</si>
  <si>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</si>
  <si>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</si>
  <si>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Культура</t>
  </si>
  <si>
    <t>Пенсионное обеспечение</t>
  </si>
  <si>
    <t>Социальное обеспечение населения</t>
  </si>
  <si>
    <t>Физическая культура</t>
  </si>
  <si>
    <t>сумма</t>
  </si>
  <si>
    <t>Общегосударственные вопросы</t>
  </si>
  <si>
    <t>Национальная оборона</t>
  </si>
  <si>
    <t>Национальная экономика</t>
  </si>
  <si>
    <t>Транспорт</t>
  </si>
  <si>
    <t>Жилищно-коммунальное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</si>
  <si>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</si>
  <si>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</si>
  <si>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</si>
  <si>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</si>
  <si>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</si>
  <si>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Социальная политика</t>
  </si>
  <si>
    <t>Физическая культура и спорт</t>
  </si>
  <si>
    <t>Доля в сумме расходов, %</t>
  </si>
  <si>
    <t>Раздел, подраздел</t>
  </si>
  <si>
    <t>01 00</t>
  </si>
  <si>
    <t>02 00</t>
  </si>
  <si>
    <t>03 00</t>
  </si>
  <si>
    <t>04 00</t>
  </si>
  <si>
    <t xml:space="preserve"> 05 00</t>
  </si>
  <si>
    <t>07 00</t>
  </si>
  <si>
    <t>08 00</t>
  </si>
  <si>
    <t>10 00</t>
  </si>
  <si>
    <t>11 00</t>
  </si>
  <si>
    <t>СРАВНИТЕЛЬНАЯ ТАБЛИЦА ПО РАСХОДАМ БЮДЖЕТА В РАЗРЕЗЕ РАЗДЕЛОВ, ПОДРАЗДЕЛОВ</t>
  </si>
  <si>
    <t>Мобилизация и вневойсковая подготовка</t>
  </si>
  <si>
    <t>темп прироста</t>
  </si>
  <si>
    <t>Функционирование высшего должностного лица муниципального образования (Главы МО)</t>
  </si>
  <si>
    <t>Функционирование местной администрации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</si>
  <si>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</si>
  <si>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</si>
  <si>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проведения выборов и референдумов</t>
  </si>
  <si>
    <t>0302</t>
  </si>
  <si>
    <t>0701</t>
  </si>
  <si>
    <t>0702</t>
  </si>
  <si>
    <t>0709</t>
  </si>
  <si>
    <t xml:space="preserve">Другие вопросы в области культуры, кинематографии
</t>
  </si>
  <si>
    <t>Другие вопросы в области социальной политики</t>
  </si>
  <si>
    <t>Функционирование  представительных органов муниципальных образований</t>
  </si>
  <si>
    <t>Обеспечение деятельности финансовых органов и органов финансового (финансово-бюджетного) надзора</t>
  </si>
  <si>
    <t>01 02</t>
  </si>
  <si>
    <t>01 04</t>
  </si>
  <si>
    <t>01 06</t>
  </si>
  <si>
    <t>01 13</t>
  </si>
  <si>
    <t>02 03</t>
  </si>
  <si>
    <t>03 09</t>
  </si>
  <si>
    <t>03 10</t>
  </si>
  <si>
    <t>04 08</t>
  </si>
  <si>
    <t>05 01</t>
  </si>
  <si>
    <t>05 02</t>
  </si>
  <si>
    <t>05 03</t>
  </si>
  <si>
    <t>08 01</t>
  </si>
  <si>
    <t>08 04</t>
  </si>
  <si>
    <t>10 01</t>
  </si>
  <si>
    <t>10 03</t>
  </si>
  <si>
    <t>11 01</t>
  </si>
  <si>
    <t>07 07</t>
  </si>
  <si>
    <t>05 05</t>
  </si>
  <si>
    <t>01 11</t>
  </si>
  <si>
    <t>01 07</t>
  </si>
  <si>
    <t>01 03</t>
  </si>
  <si>
    <t>04 09</t>
  </si>
  <si>
    <t>04 05</t>
  </si>
  <si>
    <t>Сельское хозяйство и рыболовство</t>
  </si>
  <si>
    <t>(тыс.руб.)</t>
  </si>
  <si>
    <t>Молодежная политика</t>
  </si>
  <si>
    <t>Национальная безопасность и правоохранительная деятельность</t>
  </si>
  <si>
    <t>03 14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</si>
  <si>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</si>
  <si>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</si>
  <si>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04 12</t>
  </si>
  <si>
    <t>10 06</t>
  </si>
  <si>
    <t>Бюджетные назначения на 2020 год</t>
  </si>
  <si>
    <t>Уточненные бюджетные назначения на 2020 год</t>
  </si>
  <si>
    <t>на 2020 год, %</t>
  </si>
  <si>
    <t>ПРИЛОЖЕНИЕ № 2 к заключению по отчету об исполнении бюджета МО "Тельвисочный сельсовет" НАО за девять месяцев 2020 года</t>
  </si>
  <si>
    <t>Отклонение показателей исполнения бюджета за девять месяцев 2020 года относительно девяти месяцев 2019 года</t>
  </si>
  <si>
    <t>Исполнение бюджета за девять месяцев 2020 года относительно уточненных бюджетных назначений</t>
  </si>
  <si>
    <t>на девять месяцев 2020 года, %</t>
  </si>
  <si>
    <t xml:space="preserve">Отклонение  показателей  исполнения бюджета за девять месяцев 2020 года относительно уточненных бюджетных назначений на девять месяцев 2020 года  </t>
  </si>
  <si>
    <t>Кассовое исполнение за девять месяцев 2020 года (ф.0503117)</t>
  </si>
  <si>
    <t>Уточненный план  на девять месяцев 2020 года (ф.0503117)</t>
  </si>
  <si>
    <t>Кассовое исполнение за девять месяцев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</si>
</sst>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_р_._-;\-* #,##0.0_р_._-;_-* &quot;-&quot;??_р_._-;_-@_-"/>
    <numFmt numFmtId="166" formatCode="0.0%"/>
    <numFmt numFmtId="167" formatCode="#,##0.0"/>
    <numFmt numFmtId="168" formatCode="#,##0.0_ ;\-#,##0.0\ "/>
    <numFmt numFmtId="169" formatCode="#,##0.0_р_.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3" borderId="0" xfId="0" applyFill="1"/>
    <xf numFmtId="0" fontId="0" fillId="0" borderId="0" xfId="0" applyAlignment="1">
      <alignment horizontal="center"/>
    </xf>
    <xf numFmtId="165" fontId="2" fillId="0" borderId="1" xfId="2" applyNumberFormat="1" applyFont="1" applyBorder="1" applyAlignment="1">
      <alignment horizontal="center" vertical="center"/>
    </xf>
    <xf numFmtId="165" fontId="2" fillId="0" borderId="1" xfId="2" applyNumberFormat="1" applyFont="1" applyBorder="1" applyAlignment="1" applyProtection="1">
      <alignment horizontal="center" vertical="center"/>
      <protection locked="0"/>
    </xf>
    <xf numFmtId="166" fontId="2" fillId="3" borderId="1" xfId="0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 applyBorder="1"/>
    <xf numFmtId="0" fontId="0" fillId="0" borderId="0" xfId="0" applyFill="1" applyBorder="1"/>
    <xf numFmtId="167" fontId="2" fillId="3" borderId="1" xfId="2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2" applyNumberFormat="1" applyFont="1" applyFill="1" applyBorder="1" applyAlignment="1">
      <alignment horizontal="center" vertical="center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2" applyNumberFormat="1" applyFont="1" applyBorder="1" applyAlignment="1" applyProtection="1">
      <alignment horizontal="center" vertical="center" wrapText="1"/>
      <protection locked="0"/>
    </xf>
    <xf numFmtId="168" fontId="2" fillId="0" borderId="1" xfId="0" applyNumberFormat="1" applyFont="1" applyBorder="1" applyAlignment="1">
      <alignment horizontal="center" vertical="center"/>
    </xf>
    <xf numFmtId="168" fontId="2" fillId="3" borderId="1" xfId="0" applyNumberFormat="1" applyFont="1" applyFill="1" applyBorder="1" applyAlignment="1">
      <alignment horizontal="center" vertical="center"/>
    </xf>
    <xf numFmtId="165" fontId="2" fillId="4" borderId="1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12" fillId="0" borderId="0" xfId="0" applyFont="1"/>
    <xf numFmtId="166" fontId="3" fillId="0" borderId="1" xfId="1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165" fontId="2" fillId="4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4" borderId="0" xfId="0" applyFill="1" applyBorder="1"/>
    <xf numFmtId="165" fontId="14" fillId="5" borderId="1" xfId="2" applyNumberFormat="1" applyFont="1" applyFill="1" applyBorder="1" applyAlignment="1">
      <alignment horizontal="center" vertical="center"/>
    </xf>
    <xf numFmtId="166" fontId="14" fillId="5" borderId="1" xfId="0" applyNumberFormat="1" applyFont="1" applyFill="1" applyBorder="1" applyAlignment="1">
      <alignment horizontal="center" vertical="center" wrapText="1"/>
    </xf>
    <xf numFmtId="167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166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168" fontId="14" fillId="5" borderId="1" xfId="0" applyNumberFormat="1" applyFont="1" applyFill="1" applyBorder="1" applyAlignment="1">
      <alignment horizontal="center" vertical="center"/>
    </xf>
    <xf numFmtId="166" fontId="14" fillId="5" borderId="1" xfId="0" applyNumberFormat="1" applyFont="1" applyFill="1" applyBorder="1" applyAlignment="1">
      <alignment horizontal="center" vertical="center"/>
    </xf>
    <xf numFmtId="0" fontId="13" fillId="4" borderId="0" xfId="0" applyFont="1" applyFill="1" applyBorder="1"/>
    <xf numFmtId="0" fontId="13" fillId="5" borderId="0" xfId="0" applyFont="1" applyFill="1" applyBorder="1"/>
    <xf numFmtId="0" fontId="13" fillId="5" borderId="0" xfId="0" applyFont="1" applyFill="1"/>
    <xf numFmtId="0" fontId="13" fillId="3" borderId="0" xfId="0" applyFont="1" applyFill="1" applyBorder="1"/>
    <xf numFmtId="0" fontId="13" fillId="3" borderId="0" xfId="0" applyFont="1" applyFill="1"/>
    <xf numFmtId="0" fontId="13" fillId="2" borderId="0" xfId="0" applyFont="1" applyFill="1"/>
    <xf numFmtId="0" fontId="5" fillId="4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center" wrapText="1"/>
    </xf>
    <xf numFmtId="165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vertical="center" wrapText="1"/>
    </xf>
    <xf numFmtId="165" fontId="14" fillId="6" borderId="1" xfId="2" applyNumberFormat="1" applyFont="1" applyFill="1" applyBorder="1" applyAlignment="1" applyProtection="1">
      <alignment horizontal="center" vertical="center"/>
      <protection locked="0"/>
    </xf>
    <xf numFmtId="166" fontId="14" fillId="6" borderId="1" xfId="1" applyNumberFormat="1" applyFont="1" applyFill="1" applyBorder="1" applyAlignment="1" applyProtection="1">
      <alignment horizontal="center" vertical="center"/>
      <protection locked="0"/>
    </xf>
    <xf numFmtId="167" fontId="14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14" fillId="6" borderId="1" xfId="0" applyNumberFormat="1" applyFont="1" applyFill="1" applyBorder="1" applyAlignment="1" applyProtection="1">
      <alignment horizontal="center" vertical="center" wrapText="1"/>
      <protection locked="0"/>
    </xf>
    <xf numFmtId="168" fontId="14" fillId="6" borderId="1" xfId="0" applyNumberFormat="1" applyFont="1" applyFill="1" applyBorder="1" applyAlignment="1">
      <alignment horizontal="center" vertical="center"/>
    </xf>
    <xf numFmtId="166" fontId="1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49" fontId="4" fillId="6" borderId="1" xfId="0" applyNumberFormat="1" applyFont="1" applyFill="1" applyBorder="1" applyAlignment="1">
      <alignment horizontal="center" vertical="center"/>
    </xf>
    <xf numFmtId="165" fontId="14" fillId="6" borderId="1" xfId="2" applyNumberFormat="1" applyFont="1" applyFill="1" applyBorder="1" applyAlignment="1">
      <alignment horizontal="center" vertical="center"/>
    </xf>
    <xf numFmtId="166" fontId="1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166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4" borderId="1" xfId="0" applyNumberFormat="1" applyFont="1" applyFill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center" vertical="center"/>
    </xf>
    <xf numFmtId="166" fontId="14" fillId="7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1" xfId="0" applyNumberFormat="1" applyFont="1" applyBorder="1" applyAlignment="1" applyProtection="1">
      <alignment horizontal="center" vertical="center" wrapText="1"/>
      <protection locked="0"/>
    </xf>
    <xf numFmtId="166" fontId="1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3"/>
  <sheetViews>
    <sheetView tabSelected="1" view="pageBreakPreview" topLeftCell="C5" zoomScale="110" zoomScaleNormal="110" zoomScaleSheetLayoutView="110" workbookViewId="0">
      <selection activeCell="M50" sqref="M50"/>
    </sheetView>
  </sheetViews>
  <sheetFormatPr defaultRowHeight="15" x14ac:dyDescent="0.25"/>
  <cols>
    <col min="1" max="1" width="43.7109375" customWidth="1"/>
    <col min="2" max="2" width="10.140625" customWidth="1"/>
    <col min="3" max="3" width="12" customWidth="1"/>
    <col min="4" max="4" width="12.28515625" customWidth="1"/>
    <col min="5" max="5" width="13" customWidth="1"/>
    <col min="6" max="7" width="12.140625" customWidth="1"/>
    <col min="8" max="8" width="10" customWidth="1"/>
    <col min="9" max="9" width="21" customWidth="1"/>
    <col min="10" max="10" width="10.7109375" customWidth="1"/>
    <col min="11" max="11" width="13" customWidth="1"/>
    <col min="12" max="12" width="15.5703125" style="4" customWidth="1"/>
    <col min="13" max="13" width="14.140625" customWidth="1"/>
    <col min="14" max="14" width="12.5703125" style="37" customWidth="1"/>
    <col min="15" max="66" width="9.140625" style="37" customWidth="1"/>
    <col min="67" max="76" width="9.140625" style="11" customWidth="1"/>
    <col min="77" max="80" width="9.140625" style="3" customWidth="1"/>
  </cols>
  <sheetData>
    <row r="1" spans="1:80" ht="47.25" customHeight="1" x14ac:dyDescent="0.25">
      <c r="C1" s="22"/>
      <c r="K1" s="83" t="s">
        <v>89</v>
      </c>
      <c r="L1" s="83"/>
      <c r="M1" s="83"/>
    </row>
    <row r="2" spans="1:80" ht="23.25" hidden="1" customHeight="1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80" ht="6" customHeight="1" x14ac:dyDescent="0.25">
      <c r="K3" s="21"/>
      <c r="L3" s="21"/>
      <c r="M3" s="21"/>
    </row>
    <row r="4" spans="1:80" ht="20.25" customHeight="1" x14ac:dyDescent="0.25">
      <c r="A4" s="85" t="s">
        <v>38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80" ht="15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86" t="s">
        <v>78</v>
      </c>
      <c r="M5" s="86"/>
    </row>
    <row r="6" spans="1:80" ht="62.25" customHeight="1" x14ac:dyDescent="0.25">
      <c r="A6" s="87"/>
      <c r="B6" s="80" t="s">
        <v>28</v>
      </c>
      <c r="C6" s="88" t="s">
        <v>96</v>
      </c>
      <c r="D6" s="84" t="s">
        <v>86</v>
      </c>
      <c r="E6" s="84" t="s">
        <v>87</v>
      </c>
      <c r="F6" s="88" t="s">
        <v>95</v>
      </c>
      <c r="G6" s="88" t="s">
        <v>94</v>
      </c>
      <c r="H6" s="80" t="s">
        <v>27</v>
      </c>
      <c r="I6" s="82" t="s">
        <v>93</v>
      </c>
      <c r="J6" s="82" t="s">
        <v>91</v>
      </c>
      <c r="K6" s="82"/>
      <c r="L6" s="81" t="s">
        <v>90</v>
      </c>
      <c r="M6" s="81"/>
    </row>
    <row r="7" spans="1:80" ht="48" customHeight="1" x14ac:dyDescent="0.25">
      <c r="A7" s="87"/>
      <c r="B7" s="80"/>
      <c r="C7" s="88"/>
      <c r="D7" s="84"/>
      <c r="E7" s="84"/>
      <c r="F7" s="88"/>
      <c r="G7" s="88"/>
      <c r="H7" s="80"/>
      <c r="I7" s="82"/>
      <c r="J7" s="23" t="s">
        <v>88</v>
      </c>
      <c r="K7" s="24" t="s">
        <v>92</v>
      </c>
      <c r="L7" s="25" t="s">
        <v>14</v>
      </c>
      <c r="M7" s="25" t="s">
        <v>40</v>
      </c>
    </row>
    <row r="8" spans="1:80" x14ac:dyDescent="0.25">
      <c r="A8" s="57" t="s">
        <v>0</v>
      </c>
      <c r="B8" s="57"/>
      <c r="C8" s="58">
        <f t="shared" ref="C8" si="0">C10+C19+C21+C26+C31+C37+C43+C47+C51</f>
        <v>23972.9</v>
      </c>
      <c r="D8" s="58">
        <f t="shared" ref="C8:H8" si="1">D10+D19+D21+D26+D31+D37+D43+D47+D51</f>
        <v>51364.099999999991</v>
      </c>
      <c r="E8" s="58">
        <f t="shared" si="1"/>
        <v>88869</v>
      </c>
      <c r="F8" s="58">
        <f t="shared" si="1"/>
        <v>57467.8</v>
      </c>
      <c r="G8" s="58">
        <f t="shared" si="1"/>
        <v>57123.399999999994</v>
      </c>
      <c r="H8" s="59">
        <f t="shared" si="1"/>
        <v>1</v>
      </c>
      <c r="I8" s="60">
        <f>G8-F8</f>
        <v>-344.40000000000873</v>
      </c>
      <c r="J8" s="61">
        <f>G8/E8</f>
        <v>0.64278207248871932</v>
      </c>
      <c r="K8" s="61">
        <f>G8/F8</f>
        <v>0.99400707874670668</v>
      </c>
      <c r="L8" s="62">
        <f>G8-C8</f>
        <v>33150.499999999993</v>
      </c>
      <c r="M8" s="63">
        <f>G8/C8-100%</f>
        <v>1.382832281451138</v>
      </c>
    </row>
    <row r="9" spans="1:80" ht="11.25" customHeight="1" x14ac:dyDescent="0.25">
      <c r="A9" s="52" t="s">
        <v>1</v>
      </c>
      <c r="B9" s="52"/>
      <c r="C9" s="8"/>
      <c r="D9" s="8"/>
      <c r="E9" s="8"/>
      <c r="F9" s="8"/>
      <c r="G9" s="8"/>
      <c r="H9" s="53"/>
      <c r="I9" s="16"/>
      <c r="J9" s="54"/>
      <c r="K9" s="54"/>
      <c r="L9" s="55"/>
      <c r="M9" s="56"/>
    </row>
    <row r="10" spans="1:80" s="49" customFormat="1" ht="17.100000000000001" customHeight="1" x14ac:dyDescent="0.25">
      <c r="A10" s="64" t="s">
        <v>15</v>
      </c>
      <c r="B10" s="65" t="s">
        <v>29</v>
      </c>
      <c r="C10" s="66">
        <f>SUM(C11:C17)</f>
        <v>12611.2</v>
      </c>
      <c r="D10" s="66">
        <f>SUM(D11:D17)</f>
        <v>15679.299999999997</v>
      </c>
      <c r="E10" s="66">
        <f>SUM(E11:E17)</f>
        <v>17931.099999999999</v>
      </c>
      <c r="F10" s="66">
        <f>SUM(F11:F17)</f>
        <v>13828.5</v>
      </c>
      <c r="G10" s="66">
        <f>SUM(G11:G17)</f>
        <v>13594.099999999999</v>
      </c>
      <c r="H10" s="67">
        <f>SUM(H11:H18)</f>
        <v>0.23797778143457848</v>
      </c>
      <c r="I10" s="60">
        <f t="shared" ref="I10:I17" si="2">G10-F10</f>
        <v>-234.40000000000146</v>
      </c>
      <c r="J10" s="61">
        <f>G10/E10</f>
        <v>0.75812972991060223</v>
      </c>
      <c r="K10" s="61">
        <f>G10/F10</f>
        <v>0.98304949922261986</v>
      </c>
      <c r="L10" s="62">
        <f>G10-C10</f>
        <v>982.89999999999782</v>
      </c>
      <c r="M10" s="63">
        <f t="shared" ref="M10:M52" si="3">G10/C10-100%</f>
        <v>7.7938657701090985E-2</v>
      </c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8"/>
      <c r="BZ10" s="48"/>
      <c r="CA10" s="48"/>
      <c r="CB10" s="48"/>
    </row>
    <row r="11" spans="1:80" ht="30.75" customHeight="1" x14ac:dyDescent="0.25">
      <c r="A11" s="70" t="s">
        <v>41</v>
      </c>
      <c r="B11" s="27" t="s">
        <v>54</v>
      </c>
      <c r="C11" s="6">
        <v>2265.6</v>
      </c>
      <c r="D11" s="5">
        <v>2911.4</v>
      </c>
      <c r="E11" s="6">
        <v>3018.9</v>
      </c>
      <c r="F11" s="6">
        <v>2496.9</v>
      </c>
      <c r="G11" s="6">
        <v>2496.6999999999998</v>
      </c>
      <c r="H11" s="7">
        <f t="shared" ref="H11:H52" si="4">G11/$G$8</f>
        <v>4.3707132278540846E-2</v>
      </c>
      <c r="I11" s="15">
        <f t="shared" si="2"/>
        <v>-0.20000000000027285</v>
      </c>
      <c r="J11" s="2">
        <f>G11/E11</f>
        <v>0.82702308787969114</v>
      </c>
      <c r="K11" s="2">
        <f t="shared" ref="K11:K17" si="5">G11/F11</f>
        <v>0.99991990067683922</v>
      </c>
      <c r="L11" s="18">
        <f>G11-C11</f>
        <v>231.09999999999991</v>
      </c>
      <c r="M11" s="28">
        <f>G11/C11-100%</f>
        <v>0.10200388418079087</v>
      </c>
    </row>
    <row r="12" spans="1:80" ht="30" customHeight="1" x14ac:dyDescent="0.25">
      <c r="A12" s="71" t="s">
        <v>52</v>
      </c>
      <c r="B12" s="27" t="s">
        <v>74</v>
      </c>
      <c r="C12" s="6">
        <v>67.2</v>
      </c>
      <c r="D12" s="6">
        <v>85.4</v>
      </c>
      <c r="E12" s="6">
        <v>85.4</v>
      </c>
      <c r="F12" s="6">
        <v>63</v>
      </c>
      <c r="G12" s="6">
        <v>63</v>
      </c>
      <c r="H12" s="7">
        <f t="shared" si="4"/>
        <v>1.1028755291176647E-3</v>
      </c>
      <c r="I12" s="15">
        <f t="shared" si="2"/>
        <v>0</v>
      </c>
      <c r="J12" s="2">
        <f>G12/E12</f>
        <v>0.73770491803278682</v>
      </c>
      <c r="K12" s="2">
        <f t="shared" si="5"/>
        <v>1</v>
      </c>
      <c r="L12" s="18">
        <f>G12-C12</f>
        <v>-4.2000000000000028</v>
      </c>
      <c r="M12" s="28">
        <f>G12/C12-100%</f>
        <v>-6.25E-2</v>
      </c>
    </row>
    <row r="13" spans="1:80" ht="15.95" customHeight="1" x14ac:dyDescent="0.25">
      <c r="A13" s="26" t="s">
        <v>42</v>
      </c>
      <c r="B13" s="27" t="s">
        <v>55</v>
      </c>
      <c r="C13" s="6">
        <v>7852.8</v>
      </c>
      <c r="D13" s="6">
        <v>10638.3</v>
      </c>
      <c r="E13" s="6">
        <v>10867.9</v>
      </c>
      <c r="F13" s="6">
        <v>7999.8</v>
      </c>
      <c r="G13" s="6">
        <v>7801.7</v>
      </c>
      <c r="H13" s="7">
        <f t="shared" si="4"/>
        <v>0.13657625421456007</v>
      </c>
      <c r="I13" s="15">
        <f t="shared" si="2"/>
        <v>-198.10000000000036</v>
      </c>
      <c r="J13" s="2">
        <f t="shared" ref="J13" si="6">G13/E13</f>
        <v>0.71786637712897616</v>
      </c>
      <c r="K13" s="2">
        <f t="shared" ref="K13" si="7">G13/F13</f>
        <v>0.97523688092202299</v>
      </c>
      <c r="L13" s="18">
        <f t="shared" ref="L13" si="8">G13-C13</f>
        <v>-51.100000000000364</v>
      </c>
      <c r="M13" s="28">
        <f t="shared" ref="M13:M16" si="9">G13/C13-100%</f>
        <v>-6.5072330888346075E-3</v>
      </c>
    </row>
    <row r="14" spans="1:80" ht="43.5" customHeight="1" x14ac:dyDescent="0.25">
      <c r="A14" s="71" t="s">
        <v>53</v>
      </c>
      <c r="B14" s="27" t="s">
        <v>56</v>
      </c>
      <c r="C14" s="6">
        <v>347.9</v>
      </c>
      <c r="D14" s="6">
        <v>483.4</v>
      </c>
      <c r="E14" s="6">
        <v>483.4</v>
      </c>
      <c r="F14" s="6">
        <v>362.5</v>
      </c>
      <c r="G14" s="6">
        <v>362.5</v>
      </c>
      <c r="H14" s="7">
        <f t="shared" si="4"/>
        <v>6.345910782621483E-3</v>
      </c>
      <c r="I14" s="15">
        <f t="shared" si="2"/>
        <v>0</v>
      </c>
      <c r="J14" s="2">
        <f t="shared" ref="J14:J17" si="10">G14/E14</f>
        <v>0.74989656599089782</v>
      </c>
      <c r="K14" s="2">
        <f t="shared" si="5"/>
        <v>1</v>
      </c>
      <c r="L14" s="18">
        <f t="shared" ref="L14:L17" si="11">G14-C14</f>
        <v>14.600000000000023</v>
      </c>
      <c r="M14" s="28">
        <f t="shared" si="9"/>
        <v>4.1966082207530953E-2</v>
      </c>
    </row>
    <row r="15" spans="1:80" ht="27" hidden="1" customHeight="1" x14ac:dyDescent="0.25">
      <c r="A15" s="71" t="s">
        <v>45</v>
      </c>
      <c r="B15" s="27" t="s">
        <v>73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7">
        <f t="shared" si="4"/>
        <v>0</v>
      </c>
      <c r="I15" s="15">
        <f t="shared" si="2"/>
        <v>0</v>
      </c>
      <c r="J15" s="2">
        <v>0</v>
      </c>
      <c r="K15" s="2" t="e">
        <f t="shared" si="5"/>
        <v>#DIV/0!</v>
      </c>
      <c r="L15" s="18">
        <f t="shared" ref="L15:L16" si="12">G15-C15</f>
        <v>0</v>
      </c>
      <c r="M15" s="28" t="e">
        <f t="shared" si="9"/>
        <v>#DIV/0!</v>
      </c>
    </row>
    <row r="16" spans="1:80" ht="16.5" customHeight="1" x14ac:dyDescent="0.25">
      <c r="A16" s="70" t="s">
        <v>2</v>
      </c>
      <c r="B16" s="27" t="s">
        <v>72</v>
      </c>
      <c r="C16" s="6">
        <v>0</v>
      </c>
      <c r="D16" s="6">
        <v>54</v>
      </c>
      <c r="E16" s="6">
        <v>54</v>
      </c>
      <c r="F16" s="6">
        <v>0</v>
      </c>
      <c r="G16" s="6">
        <v>0</v>
      </c>
      <c r="H16" s="7">
        <f t="shared" si="4"/>
        <v>0</v>
      </c>
      <c r="I16" s="15">
        <f t="shared" si="2"/>
        <v>0</v>
      </c>
      <c r="J16" s="2">
        <f t="shared" ref="J16" si="13">G16/E16</f>
        <v>0</v>
      </c>
      <c r="K16" s="2">
        <v>0</v>
      </c>
      <c r="L16" s="18">
        <f t="shared" si="12"/>
        <v>0</v>
      </c>
      <c r="M16" s="28">
        <v>0</v>
      </c>
    </row>
    <row r="17" spans="1:76" ht="15" customHeight="1" x14ac:dyDescent="0.25">
      <c r="A17" s="70" t="s">
        <v>3</v>
      </c>
      <c r="B17" s="27" t="s">
        <v>57</v>
      </c>
      <c r="C17" s="6">
        <v>2077.6999999999998</v>
      </c>
      <c r="D17" s="6">
        <v>1506.8</v>
      </c>
      <c r="E17" s="6">
        <v>3421.5</v>
      </c>
      <c r="F17" s="6">
        <v>2906.3</v>
      </c>
      <c r="G17" s="6">
        <v>2870.2</v>
      </c>
      <c r="H17" s="7">
        <f t="shared" si="4"/>
        <v>5.0245608629738425E-2</v>
      </c>
      <c r="I17" s="15">
        <f t="shared" si="2"/>
        <v>-36.100000000000364</v>
      </c>
      <c r="J17" s="2">
        <f t="shared" si="10"/>
        <v>0.83887183983632907</v>
      </c>
      <c r="K17" s="2">
        <f t="shared" si="5"/>
        <v>0.98757870832329753</v>
      </c>
      <c r="L17" s="18">
        <f t="shared" si="11"/>
        <v>792.5</v>
      </c>
      <c r="M17" s="28">
        <f t="shared" si="3"/>
        <v>0.38143139047985763</v>
      </c>
    </row>
    <row r="18" spans="1:76" ht="18" hidden="1" customHeight="1" x14ac:dyDescent="0.25">
      <c r="A18" s="26"/>
      <c r="B18" s="27"/>
      <c r="C18" s="6"/>
      <c r="D18" s="6"/>
      <c r="E18" s="6"/>
      <c r="F18" s="6"/>
      <c r="G18" s="6"/>
      <c r="H18" s="9">
        <f t="shared" si="4"/>
        <v>0</v>
      </c>
      <c r="I18" s="15">
        <f>E18-D18</f>
        <v>0</v>
      </c>
      <c r="J18" s="2" t="e">
        <f>E18/C18-100%</f>
        <v>#DIV/0!</v>
      </c>
      <c r="K18" s="2" t="e">
        <f>F18/E18-100%</f>
        <v>#DIV/0!</v>
      </c>
      <c r="L18" s="18">
        <f>G18-C18</f>
        <v>0</v>
      </c>
      <c r="M18" s="28" t="e">
        <f t="shared" si="3"/>
        <v>#DIV/0!</v>
      </c>
    </row>
    <row r="19" spans="1:76" s="46" customFormat="1" ht="18" customHeight="1" x14ac:dyDescent="0.25">
      <c r="A19" s="68" t="s">
        <v>16</v>
      </c>
      <c r="B19" s="69" t="s">
        <v>30</v>
      </c>
      <c r="C19" s="66">
        <f t="shared" ref="C19:G19" si="14">C20</f>
        <v>103.6</v>
      </c>
      <c r="D19" s="66">
        <f t="shared" si="14"/>
        <v>153.9</v>
      </c>
      <c r="E19" s="66">
        <f t="shared" si="14"/>
        <v>152.69999999999999</v>
      </c>
      <c r="F19" s="66">
        <f t="shared" si="14"/>
        <v>107.4</v>
      </c>
      <c r="G19" s="66">
        <f t="shared" si="14"/>
        <v>107.4</v>
      </c>
      <c r="H19" s="67">
        <f>SUM(H20:H20)</f>
        <v>1.8801401877339237E-3</v>
      </c>
      <c r="I19" s="60">
        <f>G19-F19</f>
        <v>0</v>
      </c>
      <c r="J19" s="61">
        <f>G19/E19</f>
        <v>0.70333988212180754</v>
      </c>
      <c r="K19" s="61">
        <f>G19/F19</f>
        <v>1</v>
      </c>
      <c r="L19" s="62">
        <f>G19-C19</f>
        <v>3.8000000000000114</v>
      </c>
      <c r="M19" s="63">
        <f t="shared" si="3"/>
        <v>3.6679536679536717E-2</v>
      </c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5"/>
      <c r="BP19" s="45"/>
      <c r="BQ19" s="45"/>
      <c r="BR19" s="45"/>
      <c r="BS19" s="45"/>
      <c r="BT19" s="45"/>
      <c r="BU19" s="45"/>
      <c r="BV19" s="45"/>
      <c r="BW19" s="45"/>
      <c r="BX19" s="45"/>
    </row>
    <row r="20" spans="1:76" ht="18" customHeight="1" x14ac:dyDescent="0.25">
      <c r="A20" s="72" t="s">
        <v>39</v>
      </c>
      <c r="B20" s="31" t="s">
        <v>58</v>
      </c>
      <c r="C20" s="20">
        <v>103.6</v>
      </c>
      <c r="D20" s="20">
        <v>153.9</v>
      </c>
      <c r="E20" s="20">
        <v>152.69999999999999</v>
      </c>
      <c r="F20" s="20">
        <v>107.4</v>
      </c>
      <c r="G20" s="20">
        <v>107.4</v>
      </c>
      <c r="H20" s="9">
        <f t="shared" si="4"/>
        <v>1.8801401877339237E-3</v>
      </c>
      <c r="I20" s="15">
        <f t="shared" ref="I20" si="15">G20-F20</f>
        <v>0</v>
      </c>
      <c r="J20" s="2">
        <f>G20/E20</f>
        <v>0.70333988212180754</v>
      </c>
      <c r="K20" s="2">
        <f>G20/F20</f>
        <v>1</v>
      </c>
      <c r="L20" s="18">
        <f>G20-C20</f>
        <v>3.8000000000000114</v>
      </c>
      <c r="M20" s="28">
        <f t="shared" si="3"/>
        <v>3.6679536679536717E-2</v>
      </c>
    </row>
    <row r="21" spans="1:76" s="46" customFormat="1" ht="30" customHeight="1" x14ac:dyDescent="0.25">
      <c r="A21" s="68" t="s">
        <v>80</v>
      </c>
      <c r="B21" s="69" t="s">
        <v>31</v>
      </c>
      <c r="C21" s="66">
        <f>SUM(C23:C25)</f>
        <v>1130.7</v>
      </c>
      <c r="D21" s="66">
        <f>SUM(D23:D25)</f>
        <v>257.5</v>
      </c>
      <c r="E21" s="66">
        <f>SUM(E23:E25)</f>
        <v>257.5</v>
      </c>
      <c r="F21" s="66">
        <f>SUM(F23:F25)</f>
        <v>111.5</v>
      </c>
      <c r="G21" s="66">
        <f>SUM(G23:G25)</f>
        <v>89.5</v>
      </c>
      <c r="H21" s="67">
        <f>SUM(H22:H25)</f>
        <v>1.5667834897782696E-3</v>
      </c>
      <c r="I21" s="60">
        <f>G21-F21</f>
        <v>-22</v>
      </c>
      <c r="J21" s="61">
        <f>G21/E21</f>
        <v>0.34757281553398056</v>
      </c>
      <c r="K21" s="61">
        <f>G21/F21</f>
        <v>0.80269058295964124</v>
      </c>
      <c r="L21" s="62">
        <f>G21-C21</f>
        <v>-1041.2</v>
      </c>
      <c r="M21" s="63">
        <f t="shared" si="3"/>
        <v>-0.92084549394180593</v>
      </c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5"/>
      <c r="BP21" s="45"/>
      <c r="BQ21" s="45"/>
      <c r="BR21" s="45"/>
      <c r="BS21" s="45"/>
      <c r="BT21" s="45"/>
      <c r="BU21" s="45"/>
      <c r="BV21" s="45"/>
      <c r="BW21" s="45"/>
      <c r="BX21" s="45"/>
    </row>
    <row r="22" spans="1:76" s="10" customFormat="1" ht="20.100000000000001" hidden="1" customHeight="1" x14ac:dyDescent="0.25">
      <c r="A22" s="33" t="s">
        <v>4</v>
      </c>
      <c r="B22" s="34" t="s">
        <v>46</v>
      </c>
      <c r="C22" s="14"/>
      <c r="D22" s="14"/>
      <c r="E22" s="14"/>
      <c r="F22" s="14"/>
      <c r="G22" s="14"/>
      <c r="H22" s="7">
        <f t="shared" si="4"/>
        <v>0</v>
      </c>
      <c r="I22" s="16">
        <f>E22-D22</f>
        <v>0</v>
      </c>
      <c r="J22" s="2">
        <v>0</v>
      </c>
      <c r="K22" s="2">
        <v>0</v>
      </c>
      <c r="L22" s="18">
        <f>G22-F22</f>
        <v>0</v>
      </c>
      <c r="M22" s="63" t="e">
        <f t="shared" si="3"/>
        <v>#DIV/0!</v>
      </c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12"/>
      <c r="BP22" s="12"/>
      <c r="BQ22" s="12"/>
      <c r="BR22" s="12"/>
      <c r="BS22" s="12"/>
      <c r="BT22" s="12"/>
      <c r="BU22" s="12"/>
      <c r="BV22" s="12"/>
      <c r="BW22" s="12"/>
      <c r="BX22" s="12"/>
    </row>
    <row r="23" spans="1:76" s="10" customFormat="1" ht="45" customHeight="1" x14ac:dyDescent="0.25">
      <c r="A23" s="71" t="s">
        <v>43</v>
      </c>
      <c r="B23" s="34" t="s">
        <v>59</v>
      </c>
      <c r="C23" s="8">
        <v>1080.8</v>
      </c>
      <c r="D23" s="8">
        <v>157.5</v>
      </c>
      <c r="E23" s="8">
        <v>157.5</v>
      </c>
      <c r="F23" s="8">
        <v>76.5</v>
      </c>
      <c r="G23" s="8">
        <v>76.5</v>
      </c>
      <c r="H23" s="9">
        <f>G23/$G$8</f>
        <v>1.3392059996428785E-3</v>
      </c>
      <c r="I23" s="15">
        <f t="shared" ref="I23:I30" si="16">G23-F23</f>
        <v>0</v>
      </c>
      <c r="J23" s="2">
        <f t="shared" ref="J23" si="17">G23/E23</f>
        <v>0.48571428571428571</v>
      </c>
      <c r="K23" s="2">
        <f t="shared" ref="K23:K30" si="18">G23/F23</f>
        <v>1</v>
      </c>
      <c r="L23" s="18">
        <f t="shared" ref="L23" si="19">G23-C23</f>
        <v>-1004.3</v>
      </c>
      <c r="M23" s="28">
        <f t="shared" si="3"/>
        <v>-0.92921909696521099</v>
      </c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12"/>
      <c r="BP23" s="12"/>
      <c r="BQ23" s="12"/>
      <c r="BR23" s="12"/>
      <c r="BS23" s="12"/>
      <c r="BT23" s="12"/>
      <c r="BU23" s="12"/>
      <c r="BV23" s="12"/>
      <c r="BW23" s="12"/>
      <c r="BX23" s="12"/>
    </row>
    <row r="24" spans="1:76" ht="18" customHeight="1" x14ac:dyDescent="0.25">
      <c r="A24" s="70" t="s">
        <v>5</v>
      </c>
      <c r="B24" s="27" t="s">
        <v>60</v>
      </c>
      <c r="C24" s="6">
        <v>41.9</v>
      </c>
      <c r="D24" s="6">
        <v>90</v>
      </c>
      <c r="E24" s="6">
        <v>90</v>
      </c>
      <c r="F24" s="6">
        <v>27</v>
      </c>
      <c r="G24" s="6">
        <v>5</v>
      </c>
      <c r="H24" s="9">
        <f t="shared" si="4"/>
        <v>8.7529803898227359E-5</v>
      </c>
      <c r="I24" s="15">
        <f t="shared" si="16"/>
        <v>-22</v>
      </c>
      <c r="J24" s="2">
        <f t="shared" ref="J24:J25" si="20">G24/E24</f>
        <v>5.5555555555555552E-2</v>
      </c>
      <c r="K24" s="2">
        <f t="shared" si="18"/>
        <v>0.18518518518518517</v>
      </c>
      <c r="L24" s="18">
        <f t="shared" ref="L24:L25" si="21">G24-C24</f>
        <v>-36.9</v>
      </c>
      <c r="M24" s="28">
        <f t="shared" si="3"/>
        <v>-0.88066825775656321</v>
      </c>
    </row>
    <row r="25" spans="1:76" ht="48" customHeight="1" x14ac:dyDescent="0.25">
      <c r="A25" s="70" t="s">
        <v>82</v>
      </c>
      <c r="B25" s="27" t="s">
        <v>81</v>
      </c>
      <c r="C25" s="6">
        <v>8</v>
      </c>
      <c r="D25" s="6">
        <v>10</v>
      </c>
      <c r="E25" s="6">
        <v>10</v>
      </c>
      <c r="F25" s="6">
        <v>8</v>
      </c>
      <c r="G25" s="6">
        <v>8</v>
      </c>
      <c r="H25" s="9">
        <f t="shared" si="4"/>
        <v>1.4004768623716377E-4</v>
      </c>
      <c r="I25" s="15">
        <f t="shared" si="16"/>
        <v>0</v>
      </c>
      <c r="J25" s="2">
        <f t="shared" si="20"/>
        <v>0.8</v>
      </c>
      <c r="K25" s="2">
        <f t="shared" si="18"/>
        <v>1</v>
      </c>
      <c r="L25" s="18">
        <f t="shared" si="21"/>
        <v>0</v>
      </c>
      <c r="M25" s="28">
        <f t="shared" si="3"/>
        <v>0</v>
      </c>
    </row>
    <row r="26" spans="1:76" s="46" customFormat="1" ht="20.100000000000001" customHeight="1" x14ac:dyDescent="0.25">
      <c r="A26" s="68" t="s">
        <v>17</v>
      </c>
      <c r="B26" s="69" t="s">
        <v>32</v>
      </c>
      <c r="C26" s="66">
        <f>SUM(C27:C30)</f>
        <v>116.7</v>
      </c>
      <c r="D26" s="66">
        <f>SUM(D27:D30)</f>
        <v>1755.1</v>
      </c>
      <c r="E26" s="66">
        <f>SUM(E27:E30)</f>
        <v>3442</v>
      </c>
      <c r="F26" s="66">
        <f>SUM(F27:F30)</f>
        <v>1239.5999999999999</v>
      </c>
      <c r="G26" s="66">
        <f>SUM(G27:G30)</f>
        <v>1239.4000000000001</v>
      </c>
      <c r="H26" s="67">
        <f>SUM(H27:H30)</f>
        <v>2.1696887790292597E-2</v>
      </c>
      <c r="I26" s="60">
        <f t="shared" si="16"/>
        <v>-0.1999999999998181</v>
      </c>
      <c r="J26" s="61">
        <f>G26/E26</f>
        <v>0.36008134805345732</v>
      </c>
      <c r="K26" s="61">
        <f t="shared" si="18"/>
        <v>0.99983865763149415</v>
      </c>
      <c r="L26" s="62">
        <f>G26-C26</f>
        <v>1122.7</v>
      </c>
      <c r="M26" s="75">
        <f t="shared" si="3"/>
        <v>9.6203941730934019</v>
      </c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5"/>
      <c r="BP26" s="45"/>
      <c r="BQ26" s="45"/>
      <c r="BR26" s="45"/>
      <c r="BS26" s="45"/>
      <c r="BT26" s="45"/>
      <c r="BU26" s="45"/>
      <c r="BV26" s="45"/>
      <c r="BW26" s="45"/>
      <c r="BX26" s="45"/>
    </row>
    <row r="27" spans="1:76" s="46" customFormat="1" ht="20.100000000000001" hidden="1" customHeight="1" x14ac:dyDescent="0.25">
      <c r="A27" s="50" t="s">
        <v>77</v>
      </c>
      <c r="B27" s="31" t="s">
        <v>76</v>
      </c>
      <c r="C27" s="32"/>
      <c r="D27" s="32"/>
      <c r="E27" s="32"/>
      <c r="F27" s="32"/>
      <c r="G27" s="32"/>
      <c r="H27" s="7">
        <f>G27/$G$8</f>
        <v>0</v>
      </c>
      <c r="I27" s="15">
        <f t="shared" si="16"/>
        <v>0</v>
      </c>
      <c r="J27" s="2" t="e">
        <f t="shared" ref="J27" si="22">G27/E27</f>
        <v>#DIV/0!</v>
      </c>
      <c r="K27" s="61" t="e">
        <f t="shared" si="18"/>
        <v>#DIV/0!</v>
      </c>
      <c r="L27" s="18">
        <f t="shared" ref="L27" si="23">G27-C27</f>
        <v>0</v>
      </c>
      <c r="M27" s="28" t="e">
        <f t="shared" si="3"/>
        <v>#DIV/0!</v>
      </c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5"/>
      <c r="BP27" s="45"/>
      <c r="BQ27" s="45"/>
      <c r="BR27" s="45"/>
      <c r="BS27" s="45"/>
      <c r="BT27" s="45"/>
      <c r="BU27" s="45"/>
      <c r="BV27" s="45"/>
      <c r="BW27" s="45"/>
      <c r="BX27" s="45"/>
    </row>
    <row r="28" spans="1:76" ht="13.5" customHeight="1" x14ac:dyDescent="0.25">
      <c r="A28" s="26" t="s">
        <v>18</v>
      </c>
      <c r="B28" s="27" t="s">
        <v>61</v>
      </c>
      <c r="C28" s="6">
        <v>68.400000000000006</v>
      </c>
      <c r="D28" s="6">
        <v>229.3</v>
      </c>
      <c r="E28" s="6">
        <v>893.6</v>
      </c>
      <c r="F28" s="6">
        <v>728.1</v>
      </c>
      <c r="G28" s="6">
        <v>727.9</v>
      </c>
      <c r="H28" s="7">
        <f t="shared" si="4"/>
        <v>1.2742588851503938E-2</v>
      </c>
      <c r="I28" s="15">
        <f t="shared" si="16"/>
        <v>-0.20000000000004547</v>
      </c>
      <c r="J28" s="2">
        <f t="shared" ref="J28:J30" si="24">G28/E28</f>
        <v>0.81457027752909572</v>
      </c>
      <c r="K28" s="77">
        <f t="shared" si="18"/>
        <v>0.99972531245707996</v>
      </c>
      <c r="L28" s="18">
        <f t="shared" ref="L28" si="25">G28-C28</f>
        <v>659.5</v>
      </c>
      <c r="M28" s="28">
        <f t="shared" si="3"/>
        <v>9.6418128654970747</v>
      </c>
    </row>
    <row r="29" spans="1:76" ht="14.25" customHeight="1" x14ac:dyDescent="0.25">
      <c r="A29" s="26" t="s">
        <v>44</v>
      </c>
      <c r="B29" s="27" t="s">
        <v>75</v>
      </c>
      <c r="C29" s="6">
        <v>48.3</v>
      </c>
      <c r="D29" s="6">
        <v>1455.8</v>
      </c>
      <c r="E29" s="6">
        <v>2478.4</v>
      </c>
      <c r="F29" s="6">
        <v>451.5</v>
      </c>
      <c r="G29" s="6">
        <v>451.5</v>
      </c>
      <c r="H29" s="7">
        <f t="shared" si="4"/>
        <v>7.9039412920099295E-3</v>
      </c>
      <c r="I29" s="15">
        <f t="shared" si="16"/>
        <v>0</v>
      </c>
      <c r="J29" s="2">
        <f t="shared" si="24"/>
        <v>0.18217398321497741</v>
      </c>
      <c r="K29" s="77">
        <f t="shared" si="18"/>
        <v>1</v>
      </c>
      <c r="L29" s="18">
        <f t="shared" ref="L29:L30" si="26">G29-C29</f>
        <v>403.2</v>
      </c>
      <c r="M29" s="28">
        <f t="shared" si="3"/>
        <v>8.3478260869565215</v>
      </c>
    </row>
    <row r="30" spans="1:76" ht="29.25" customHeight="1" x14ac:dyDescent="0.25">
      <c r="A30" s="70" t="s">
        <v>83</v>
      </c>
      <c r="B30" s="27" t="s">
        <v>84</v>
      </c>
      <c r="C30" s="6">
        <v>0</v>
      </c>
      <c r="D30" s="6">
        <v>70</v>
      </c>
      <c r="E30" s="6">
        <v>70</v>
      </c>
      <c r="F30" s="6">
        <v>60</v>
      </c>
      <c r="G30" s="6">
        <v>60</v>
      </c>
      <c r="H30" s="7">
        <f>G30/$G$8</f>
        <v>1.0503576467787283E-3</v>
      </c>
      <c r="I30" s="15">
        <f t="shared" si="16"/>
        <v>0</v>
      </c>
      <c r="J30" s="2">
        <f t="shared" si="24"/>
        <v>0.8571428571428571</v>
      </c>
      <c r="K30" s="77">
        <f t="shared" si="18"/>
        <v>1</v>
      </c>
      <c r="L30" s="18">
        <f t="shared" si="26"/>
        <v>60</v>
      </c>
      <c r="M30" s="28">
        <v>0</v>
      </c>
    </row>
    <row r="31" spans="1:76" s="46" customFormat="1" ht="15.75" customHeight="1" x14ac:dyDescent="0.25">
      <c r="A31" s="68" t="s">
        <v>19</v>
      </c>
      <c r="B31" s="69" t="s">
        <v>33</v>
      </c>
      <c r="C31" s="66">
        <f>SUM(C32:C35)</f>
        <v>7395.1</v>
      </c>
      <c r="D31" s="66">
        <f>SUM(D32:D35)</f>
        <v>29480.3</v>
      </c>
      <c r="E31" s="66">
        <f>SUM(E32:E35)</f>
        <v>63017.4</v>
      </c>
      <c r="F31" s="66">
        <f>SUM(F32:F35)</f>
        <v>39495.9</v>
      </c>
      <c r="G31" s="66">
        <f>SUM(G32:G35)</f>
        <v>39430.699999999997</v>
      </c>
      <c r="H31" s="67">
        <f>SUM(H32:H36)</f>
        <v>0.69027228771396665</v>
      </c>
      <c r="I31" s="60">
        <f>G31-F31</f>
        <v>-65.200000000004366</v>
      </c>
      <c r="J31" s="61">
        <f>G31/E31</f>
        <v>0.62571131147905179</v>
      </c>
      <c r="K31" s="61">
        <f t="shared" ref="K31:K40" si="27">G31/F31</f>
        <v>0.99834919573930447</v>
      </c>
      <c r="L31" s="62">
        <f>G31-C31</f>
        <v>32035.599999999999</v>
      </c>
      <c r="M31" s="63">
        <f t="shared" si="3"/>
        <v>4.3320036240213105</v>
      </c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5"/>
      <c r="BP31" s="45"/>
      <c r="BQ31" s="45"/>
      <c r="BR31" s="45"/>
      <c r="BS31" s="45"/>
      <c r="BT31" s="45"/>
      <c r="BU31" s="45"/>
      <c r="BV31" s="45"/>
      <c r="BW31" s="45"/>
      <c r="BX31" s="45"/>
    </row>
    <row r="32" spans="1:76" ht="15.95" customHeight="1" x14ac:dyDescent="0.25">
      <c r="A32" s="26" t="s">
        <v>6</v>
      </c>
      <c r="B32" s="27" t="s">
        <v>62</v>
      </c>
      <c r="C32" s="5">
        <v>20</v>
      </c>
      <c r="D32" s="5">
        <v>48.5</v>
      </c>
      <c r="E32" s="5">
        <v>18835.5</v>
      </c>
      <c r="F32" s="5">
        <v>0</v>
      </c>
      <c r="G32" s="5">
        <v>0</v>
      </c>
      <c r="H32" s="7">
        <f t="shared" si="4"/>
        <v>0</v>
      </c>
      <c r="I32" s="15">
        <f>G32-F32</f>
        <v>0</v>
      </c>
      <c r="J32" s="2">
        <f t="shared" ref="J32" si="28">G32/E32</f>
        <v>0</v>
      </c>
      <c r="K32" s="2">
        <v>0</v>
      </c>
      <c r="L32" s="18">
        <f t="shared" ref="L32" si="29">G32-C32</f>
        <v>-20</v>
      </c>
      <c r="M32" s="28">
        <f t="shared" si="3"/>
        <v>-1</v>
      </c>
    </row>
    <row r="33" spans="1:76" ht="15.95" customHeight="1" x14ac:dyDescent="0.25">
      <c r="A33" s="26" t="s">
        <v>7</v>
      </c>
      <c r="B33" s="27" t="s">
        <v>63</v>
      </c>
      <c r="C33" s="5">
        <v>5718.6</v>
      </c>
      <c r="D33" s="5">
        <v>24488.2</v>
      </c>
      <c r="E33" s="5">
        <v>26411.1</v>
      </c>
      <c r="F33" s="5">
        <v>23992.7</v>
      </c>
      <c r="G33" s="5">
        <v>23945.3</v>
      </c>
      <c r="H33" s="7">
        <f t="shared" si="4"/>
        <v>0.41918548265684469</v>
      </c>
      <c r="I33" s="15">
        <f>G33-F33</f>
        <v>-47.400000000001455</v>
      </c>
      <c r="J33" s="2">
        <f t="shared" ref="J33" si="30">G33/E33</f>
        <v>0.90663773943531323</v>
      </c>
      <c r="K33" s="2">
        <f t="shared" si="27"/>
        <v>0.99802439908805585</v>
      </c>
      <c r="L33" s="18">
        <f t="shared" ref="L33" si="31">G33-C33</f>
        <v>18226.699999999997</v>
      </c>
      <c r="M33" s="28">
        <f t="shared" si="3"/>
        <v>3.1872661140838661</v>
      </c>
    </row>
    <row r="34" spans="1:76" ht="15.75" customHeight="1" x14ac:dyDescent="0.25">
      <c r="A34" s="26" t="s">
        <v>8</v>
      </c>
      <c r="B34" s="27" t="s">
        <v>64</v>
      </c>
      <c r="C34" s="5">
        <v>1656.5</v>
      </c>
      <c r="D34" s="5">
        <v>1739</v>
      </c>
      <c r="E34" s="5">
        <v>3732.3</v>
      </c>
      <c r="F34" s="5">
        <v>1856.9</v>
      </c>
      <c r="G34" s="5">
        <v>1839.1</v>
      </c>
      <c r="H34" s="7">
        <f t="shared" si="4"/>
        <v>3.2195212469845982E-2</v>
      </c>
      <c r="I34" s="15">
        <f>G34-F34</f>
        <v>-17.800000000000182</v>
      </c>
      <c r="J34" s="2">
        <f>G34/E34</f>
        <v>0.4927524582696996</v>
      </c>
      <c r="K34" s="2">
        <f t="shared" si="27"/>
        <v>0.99041413107867937</v>
      </c>
      <c r="L34" s="18">
        <f>G34-C34</f>
        <v>182.59999999999991</v>
      </c>
      <c r="M34" s="28">
        <f t="shared" si="3"/>
        <v>0.11023241774826431</v>
      </c>
    </row>
    <row r="35" spans="1:76" ht="31.5" customHeight="1" x14ac:dyDescent="0.25">
      <c r="A35" s="70" t="s">
        <v>9</v>
      </c>
      <c r="B35" s="27" t="s">
        <v>71</v>
      </c>
      <c r="C35" s="5">
        <v>0</v>
      </c>
      <c r="D35" s="5">
        <v>3204.6</v>
      </c>
      <c r="E35" s="5">
        <v>14038.5</v>
      </c>
      <c r="F35" s="5">
        <v>13646.3</v>
      </c>
      <c r="G35" s="5">
        <v>13646.3</v>
      </c>
      <c r="H35" s="7">
        <f t="shared" si="4"/>
        <v>0.23889159258727599</v>
      </c>
      <c r="I35" s="17">
        <f>E35-D35</f>
        <v>10833.9</v>
      </c>
      <c r="J35" s="2">
        <f>G35/E35</f>
        <v>0.97206254229440459</v>
      </c>
      <c r="K35" s="2">
        <f t="shared" si="27"/>
        <v>1</v>
      </c>
      <c r="L35" s="18">
        <f t="shared" ref="L35:L50" si="32">G35-C35</f>
        <v>13646.3</v>
      </c>
      <c r="M35" s="28">
        <v>0</v>
      </c>
    </row>
    <row r="36" spans="1:76" ht="0.75" hidden="1" customHeight="1" x14ac:dyDescent="0.25">
      <c r="A36" s="35"/>
      <c r="B36" s="36"/>
      <c r="C36" s="5"/>
      <c r="D36" s="5"/>
      <c r="E36" s="5"/>
      <c r="F36" s="5"/>
      <c r="G36" s="5"/>
      <c r="H36" s="7">
        <f t="shared" si="4"/>
        <v>0</v>
      </c>
      <c r="I36" s="13"/>
      <c r="J36" s="2" t="e">
        <f>E36/C36-100%</f>
        <v>#DIV/0!</v>
      </c>
      <c r="K36" s="2" t="e">
        <f t="shared" si="27"/>
        <v>#DIV/0!</v>
      </c>
      <c r="L36" s="19"/>
      <c r="M36" s="28" t="e">
        <f t="shared" si="3"/>
        <v>#DIV/0!</v>
      </c>
    </row>
    <row r="37" spans="1:76" s="46" customFormat="1" ht="16.5" customHeight="1" x14ac:dyDescent="0.25">
      <c r="A37" s="68" t="s">
        <v>20</v>
      </c>
      <c r="B37" s="69" t="s">
        <v>34</v>
      </c>
      <c r="C37" s="66">
        <f>SUM(C38:C41)</f>
        <v>9.3000000000000007</v>
      </c>
      <c r="D37" s="66">
        <f>SUM(D38:D41)</f>
        <v>47</v>
      </c>
      <c r="E37" s="66">
        <f>SUM(E38:E41)</f>
        <v>47</v>
      </c>
      <c r="F37" s="66">
        <f>SUM(F38:F41)</f>
        <v>10.8</v>
      </c>
      <c r="G37" s="66">
        <f>SUM(G38:G41)</f>
        <v>9.8000000000000007</v>
      </c>
      <c r="H37" s="67">
        <f>SUM(H38:H42)</f>
        <v>1.7155841564052562E-4</v>
      </c>
      <c r="I37" s="60">
        <f>G37-F37</f>
        <v>-1</v>
      </c>
      <c r="J37" s="61">
        <f>G37/E37</f>
        <v>0.20851063829787236</v>
      </c>
      <c r="K37" s="79">
        <f t="shared" si="27"/>
        <v>0.90740740740740744</v>
      </c>
      <c r="L37" s="62">
        <f>G37-C37</f>
        <v>0.5</v>
      </c>
      <c r="M37" s="76">
        <f t="shared" si="3"/>
        <v>5.3763440860215006E-2</v>
      </c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5"/>
      <c r="BP37" s="45"/>
      <c r="BQ37" s="45"/>
      <c r="BR37" s="45"/>
      <c r="BS37" s="45"/>
      <c r="BT37" s="45"/>
      <c r="BU37" s="45"/>
      <c r="BV37" s="45"/>
      <c r="BW37" s="45"/>
      <c r="BX37" s="45"/>
    </row>
    <row r="38" spans="1:76" ht="20.100000000000001" hidden="1" customHeight="1" x14ac:dyDescent="0.25">
      <c r="A38" s="33" t="s">
        <v>21</v>
      </c>
      <c r="B38" s="27" t="s">
        <v>47</v>
      </c>
      <c r="C38" s="5"/>
      <c r="D38" s="5"/>
      <c r="E38" s="5"/>
      <c r="F38" s="5"/>
      <c r="G38" s="5"/>
      <c r="H38" s="7">
        <f t="shared" si="4"/>
        <v>0</v>
      </c>
      <c r="I38" s="17">
        <f>E38-D38</f>
        <v>0</v>
      </c>
      <c r="J38" s="2" t="e">
        <f>E38/C38-100%</f>
        <v>#DIV/0!</v>
      </c>
      <c r="K38" s="78" t="e">
        <f t="shared" si="27"/>
        <v>#DIV/0!</v>
      </c>
      <c r="L38" s="18">
        <f t="shared" si="32"/>
        <v>0</v>
      </c>
      <c r="M38" s="76" t="e">
        <f t="shared" si="3"/>
        <v>#DIV/0!</v>
      </c>
    </row>
    <row r="39" spans="1:76" ht="20.100000000000001" hidden="1" customHeight="1" x14ac:dyDescent="0.25">
      <c r="A39" s="33" t="s">
        <v>22</v>
      </c>
      <c r="B39" s="27" t="s">
        <v>48</v>
      </c>
      <c r="C39" s="5"/>
      <c r="D39" s="5"/>
      <c r="E39" s="5"/>
      <c r="F39" s="5"/>
      <c r="G39" s="5"/>
      <c r="H39" s="7">
        <f t="shared" si="4"/>
        <v>0</v>
      </c>
      <c r="I39" s="17">
        <f>E39-D39</f>
        <v>0</v>
      </c>
      <c r="J39" s="2" t="e">
        <f>E39/C39-100%</f>
        <v>#DIV/0!</v>
      </c>
      <c r="K39" s="78" t="e">
        <f t="shared" si="27"/>
        <v>#DIV/0!</v>
      </c>
      <c r="L39" s="18">
        <f t="shared" si="32"/>
        <v>0</v>
      </c>
      <c r="M39" s="76" t="e">
        <f t="shared" si="3"/>
        <v>#DIV/0!</v>
      </c>
    </row>
    <row r="40" spans="1:76" ht="15.75" customHeight="1" x14ac:dyDescent="0.25">
      <c r="A40" s="26" t="s">
        <v>79</v>
      </c>
      <c r="B40" s="27" t="s">
        <v>70</v>
      </c>
      <c r="C40" s="5">
        <v>9.3000000000000007</v>
      </c>
      <c r="D40" s="5">
        <v>47</v>
      </c>
      <c r="E40" s="5">
        <v>47</v>
      </c>
      <c r="F40" s="5">
        <v>10.8</v>
      </c>
      <c r="G40" s="5">
        <v>9.8000000000000007</v>
      </c>
      <c r="H40" s="7">
        <f t="shared" si="4"/>
        <v>1.7155841564052562E-4</v>
      </c>
      <c r="I40" s="15">
        <f>G40-F40</f>
        <v>-1</v>
      </c>
      <c r="J40" s="2">
        <f>G40/E40</f>
        <v>0.20851063829787236</v>
      </c>
      <c r="K40" s="2">
        <f t="shared" si="27"/>
        <v>0.90740740740740744</v>
      </c>
      <c r="L40" s="18">
        <f t="shared" si="32"/>
        <v>0.5</v>
      </c>
      <c r="M40" s="74">
        <f t="shared" si="3"/>
        <v>5.3763440860215006E-2</v>
      </c>
    </row>
    <row r="41" spans="1:76" ht="19.5" hidden="1" customHeight="1" x14ac:dyDescent="0.25">
      <c r="A41" s="33" t="s">
        <v>23</v>
      </c>
      <c r="B41" s="27" t="s">
        <v>49</v>
      </c>
      <c r="C41" s="5"/>
      <c r="D41" s="5"/>
      <c r="E41" s="5"/>
      <c r="F41" s="5"/>
      <c r="G41" s="5"/>
      <c r="H41" s="7">
        <f t="shared" si="4"/>
        <v>0</v>
      </c>
      <c r="I41" s="17">
        <f>E41-D41</f>
        <v>0</v>
      </c>
      <c r="J41" s="2" t="e">
        <f>E41/C41-100%</f>
        <v>#DIV/0!</v>
      </c>
      <c r="K41" s="2" t="e">
        <f>F41/E41-100%</f>
        <v>#DIV/0!</v>
      </c>
      <c r="L41" s="18">
        <f t="shared" si="32"/>
        <v>0</v>
      </c>
      <c r="M41" s="28" t="e">
        <f t="shared" si="3"/>
        <v>#DIV/0!</v>
      </c>
    </row>
    <row r="42" spans="1:76" ht="18" hidden="1" customHeight="1" x14ac:dyDescent="0.25">
      <c r="A42" s="35"/>
      <c r="B42" s="36"/>
      <c r="C42" s="5"/>
      <c r="D42" s="5"/>
      <c r="E42" s="5"/>
      <c r="F42" s="5"/>
      <c r="G42" s="5"/>
      <c r="H42" s="9">
        <f t="shared" si="4"/>
        <v>0</v>
      </c>
      <c r="I42" s="17">
        <f>E42-D42</f>
        <v>0</v>
      </c>
      <c r="J42" s="2" t="e">
        <f>E42/C42-100%</f>
        <v>#DIV/0!</v>
      </c>
      <c r="K42" s="2" t="e">
        <f>F42/E42-100%</f>
        <v>#DIV/0!</v>
      </c>
      <c r="L42" s="18">
        <f t="shared" si="32"/>
        <v>0</v>
      </c>
      <c r="M42" s="28" t="e">
        <f t="shared" si="3"/>
        <v>#DIV/0!</v>
      </c>
    </row>
    <row r="43" spans="1:76" s="46" customFormat="1" ht="12" hidden="1" customHeight="1" x14ac:dyDescent="0.25">
      <c r="A43" s="29" t="s">
        <v>24</v>
      </c>
      <c r="B43" s="30" t="s">
        <v>35</v>
      </c>
      <c r="C43" s="38">
        <f>SUM(C44:C45)</f>
        <v>0</v>
      </c>
      <c r="D43" s="38">
        <f>SUM(D44:D45)</f>
        <v>0</v>
      </c>
      <c r="E43" s="38">
        <f>SUM(E44:E45)</f>
        <v>0</v>
      </c>
      <c r="F43" s="38">
        <f>SUM(F44:F45)</f>
        <v>0</v>
      </c>
      <c r="G43" s="38">
        <f>SUM(G44:G45)</f>
        <v>0</v>
      </c>
      <c r="H43" s="39">
        <f>SUM(H44:H46)</f>
        <v>0</v>
      </c>
      <c r="I43" s="40">
        <f>G43-F43</f>
        <v>0</v>
      </c>
      <c r="J43" s="41">
        <v>0</v>
      </c>
      <c r="K43" s="41">
        <v>0</v>
      </c>
      <c r="L43" s="42">
        <f>G43-C43</f>
        <v>0</v>
      </c>
      <c r="M43" s="43" t="e">
        <f>G43/C43-100%</f>
        <v>#DIV/0!</v>
      </c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5"/>
      <c r="BP43" s="45"/>
      <c r="BQ43" s="45"/>
      <c r="BR43" s="45"/>
      <c r="BS43" s="45"/>
      <c r="BT43" s="45"/>
      <c r="BU43" s="45"/>
      <c r="BV43" s="45"/>
      <c r="BW43" s="45"/>
      <c r="BX43" s="45"/>
    </row>
    <row r="44" spans="1:76" ht="30.75" hidden="1" customHeight="1" x14ac:dyDescent="0.25">
      <c r="A44" s="26" t="s">
        <v>10</v>
      </c>
      <c r="B44" s="27" t="s">
        <v>65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7">
        <f t="shared" si="4"/>
        <v>0</v>
      </c>
      <c r="I44" s="15">
        <f>G44-F44</f>
        <v>0</v>
      </c>
      <c r="J44" s="2">
        <v>0</v>
      </c>
      <c r="K44" s="2">
        <v>0</v>
      </c>
      <c r="L44" s="18">
        <f>G44-C44</f>
        <v>0</v>
      </c>
      <c r="M44" s="28" t="e">
        <f>G44/C44-100%</f>
        <v>#DIV/0!</v>
      </c>
    </row>
    <row r="45" spans="1:76" ht="30.75" hidden="1" customHeight="1" x14ac:dyDescent="0.25">
      <c r="A45" s="51" t="s">
        <v>50</v>
      </c>
      <c r="B45" s="27" t="s">
        <v>66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7">
        <f t="shared" si="4"/>
        <v>0</v>
      </c>
      <c r="I45" s="15">
        <f>G45-F45</f>
        <v>0</v>
      </c>
      <c r="J45" s="2">
        <v>0</v>
      </c>
      <c r="K45" s="2">
        <v>0</v>
      </c>
      <c r="L45" s="18">
        <f>G45-C45</f>
        <v>0</v>
      </c>
      <c r="M45" s="28" t="e">
        <f>G45/C45-100%</f>
        <v>#DIV/0!</v>
      </c>
    </row>
    <row r="46" spans="1:76" ht="12" hidden="1" customHeight="1" x14ac:dyDescent="0.25">
      <c r="A46" s="35"/>
      <c r="B46" s="36"/>
      <c r="C46" s="5"/>
      <c r="D46" s="5"/>
      <c r="E46" s="5"/>
      <c r="F46" s="5"/>
      <c r="G46" s="5"/>
      <c r="H46" s="9">
        <f t="shared" si="4"/>
        <v>0</v>
      </c>
      <c r="I46" s="17">
        <f>E46-D46</f>
        <v>0</v>
      </c>
      <c r="J46" s="2" t="e">
        <f>E46/C46-100%</f>
        <v>#DIV/0!</v>
      </c>
      <c r="K46" s="2" t="e">
        <f>F46/E46-100%</f>
        <v>#DIV/0!</v>
      </c>
      <c r="L46" s="18">
        <f t="shared" si="32"/>
        <v>0</v>
      </c>
      <c r="M46" s="28" t="e">
        <f t="shared" si="3"/>
        <v>#DIV/0!</v>
      </c>
    </row>
    <row r="47" spans="1:76" s="46" customFormat="1" ht="18" customHeight="1" x14ac:dyDescent="0.25">
      <c r="A47" s="68" t="s">
        <v>25</v>
      </c>
      <c r="B47" s="69" t="s">
        <v>36</v>
      </c>
      <c r="C47" s="66">
        <f t="shared" ref="C47" si="33">SUM(C48:C50)</f>
        <v>2583.1</v>
      </c>
      <c r="D47" s="66">
        <f t="shared" ref="C47:H47" si="34">SUM(D48:D50)</f>
        <v>3951.0000000000005</v>
      </c>
      <c r="E47" s="66">
        <f t="shared" si="34"/>
        <v>3981.3</v>
      </c>
      <c r="F47" s="66">
        <f t="shared" si="34"/>
        <v>2673.5</v>
      </c>
      <c r="G47" s="66">
        <f t="shared" si="34"/>
        <v>2651.9</v>
      </c>
      <c r="H47" s="67">
        <f t="shared" si="34"/>
        <v>4.6424057391541831E-2</v>
      </c>
      <c r="I47" s="60">
        <f>G47-F47</f>
        <v>-21.599999999999909</v>
      </c>
      <c r="J47" s="61">
        <f t="shared" ref="J47:J52" si="35">G47/E47</f>
        <v>0.6660889659156557</v>
      </c>
      <c r="K47" s="61">
        <f>G47/F47</f>
        <v>0.99192070319805503</v>
      </c>
      <c r="L47" s="62">
        <f t="shared" si="32"/>
        <v>68.800000000000182</v>
      </c>
      <c r="M47" s="63">
        <f t="shared" si="3"/>
        <v>2.6634663776083034E-2</v>
      </c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6" ht="15.95" customHeight="1" x14ac:dyDescent="0.25">
      <c r="A48" s="26" t="s">
        <v>11</v>
      </c>
      <c r="B48" s="27" t="s">
        <v>67</v>
      </c>
      <c r="C48" s="5">
        <v>2439.6</v>
      </c>
      <c r="D48" s="5">
        <v>3793.3</v>
      </c>
      <c r="E48" s="5">
        <v>3793.3</v>
      </c>
      <c r="F48" s="5">
        <v>2529</v>
      </c>
      <c r="G48" s="5">
        <v>2528.8000000000002</v>
      </c>
      <c r="H48" s="7">
        <f t="shared" si="4"/>
        <v>4.4269073619567473E-2</v>
      </c>
      <c r="I48" s="15">
        <f>G48-F48</f>
        <v>-0.1999999999998181</v>
      </c>
      <c r="J48" s="2">
        <f t="shared" si="35"/>
        <v>0.66664909181978749</v>
      </c>
      <c r="K48" s="2">
        <f>G48/F48</f>
        <v>0.99992091735863986</v>
      </c>
      <c r="L48" s="18">
        <f t="shared" ref="L48" si="36">G48-C48</f>
        <v>89.200000000000273</v>
      </c>
      <c r="M48" s="28">
        <f t="shared" si="3"/>
        <v>3.6563371044433524E-2</v>
      </c>
    </row>
    <row r="49" spans="1:76" ht="15.95" customHeight="1" x14ac:dyDescent="0.25">
      <c r="A49" s="26" t="s">
        <v>12</v>
      </c>
      <c r="B49" s="27" t="s">
        <v>68</v>
      </c>
      <c r="C49" s="5">
        <v>83.5</v>
      </c>
      <c r="D49" s="5">
        <v>127.4</v>
      </c>
      <c r="E49" s="5">
        <v>127.4</v>
      </c>
      <c r="F49" s="5">
        <v>83.9</v>
      </c>
      <c r="G49" s="5">
        <v>63.1</v>
      </c>
      <c r="H49" s="7">
        <f t="shared" si="4"/>
        <v>1.1046261251956293E-3</v>
      </c>
      <c r="I49" s="15">
        <f>G49-F49</f>
        <v>-20.800000000000004</v>
      </c>
      <c r="J49" s="2">
        <f t="shared" si="35"/>
        <v>0.4952904238618524</v>
      </c>
      <c r="K49" s="2">
        <f>G49/F49</f>
        <v>0.75208581644815253</v>
      </c>
      <c r="L49" s="18">
        <f t="shared" si="32"/>
        <v>-20.399999999999999</v>
      </c>
      <c r="M49" s="28">
        <f t="shared" si="3"/>
        <v>-0.244311377245509</v>
      </c>
    </row>
    <row r="50" spans="1:76" ht="31.5" customHeight="1" x14ac:dyDescent="0.25">
      <c r="A50" s="70" t="s">
        <v>51</v>
      </c>
      <c r="B50" s="27" t="s">
        <v>85</v>
      </c>
      <c r="C50" s="5">
        <v>60</v>
      </c>
      <c r="D50" s="5">
        <v>30.3</v>
      </c>
      <c r="E50" s="5">
        <v>60.6</v>
      </c>
      <c r="F50" s="5">
        <v>60.6</v>
      </c>
      <c r="G50" s="5">
        <v>60</v>
      </c>
      <c r="H50" s="7">
        <f t="shared" si="4"/>
        <v>1.0503576467787283E-3</v>
      </c>
      <c r="I50" s="17">
        <f>E50-D50</f>
        <v>30.3</v>
      </c>
      <c r="J50" s="2">
        <f t="shared" si="35"/>
        <v>0.99009900990099009</v>
      </c>
      <c r="K50" s="2">
        <f t="shared" ref="K50:K52" si="37">G50/F50</f>
        <v>0.99009900990099009</v>
      </c>
      <c r="L50" s="18">
        <f t="shared" si="32"/>
        <v>0</v>
      </c>
      <c r="M50" s="28">
        <f t="shared" si="3"/>
        <v>0</v>
      </c>
    </row>
    <row r="51" spans="1:76" s="46" customFormat="1" ht="15.95" customHeight="1" x14ac:dyDescent="0.25">
      <c r="A51" s="68" t="s">
        <v>26</v>
      </c>
      <c r="B51" s="69" t="s">
        <v>37</v>
      </c>
      <c r="C51" s="66">
        <f t="shared" ref="C51" si="38">C52</f>
        <v>23.2</v>
      </c>
      <c r="D51" s="66">
        <f t="shared" ref="C51:G51" si="39">D52</f>
        <v>40</v>
      </c>
      <c r="E51" s="66">
        <f t="shared" si="39"/>
        <v>40</v>
      </c>
      <c r="F51" s="66">
        <f>F52</f>
        <v>0.6</v>
      </c>
      <c r="G51" s="66">
        <f t="shared" ref="G51" si="40">G52</f>
        <v>0.6</v>
      </c>
      <c r="H51" s="67">
        <f>SUM(H52:H52)</f>
        <v>1.0503576467787282E-5</v>
      </c>
      <c r="I51" s="60">
        <f>G51-F51</f>
        <v>0</v>
      </c>
      <c r="J51" s="61">
        <f t="shared" si="35"/>
        <v>1.4999999999999999E-2</v>
      </c>
      <c r="K51" s="73">
        <f t="shared" si="37"/>
        <v>1</v>
      </c>
      <c r="L51" s="62">
        <f t="shared" ref="L51" si="41">G51-C51</f>
        <v>-22.599999999999998</v>
      </c>
      <c r="M51" s="75">
        <f t="shared" si="3"/>
        <v>-0.97413793103448276</v>
      </c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 ht="18" customHeight="1" x14ac:dyDescent="0.25">
      <c r="A52" s="26" t="s">
        <v>13</v>
      </c>
      <c r="B52" s="27" t="s">
        <v>69</v>
      </c>
      <c r="C52" s="5">
        <v>23.2</v>
      </c>
      <c r="D52" s="5">
        <v>40</v>
      </c>
      <c r="E52" s="5">
        <v>40</v>
      </c>
      <c r="F52" s="5">
        <v>0.6</v>
      </c>
      <c r="G52" s="5">
        <v>0.6</v>
      </c>
      <c r="H52" s="7">
        <f t="shared" si="4"/>
        <v>1.0503576467787282E-5</v>
      </c>
      <c r="I52" s="15">
        <f>G52-F52</f>
        <v>0</v>
      </c>
      <c r="J52" s="2">
        <f t="shared" si="35"/>
        <v>1.4999999999999999E-2</v>
      </c>
      <c r="K52" s="2">
        <f t="shared" si="37"/>
        <v>1</v>
      </c>
      <c r="L52" s="18">
        <f t="shared" ref="L52" si="42">G52-C52</f>
        <v>-22.599999999999998</v>
      </c>
      <c r="M52" s="28">
        <f t="shared" si="3"/>
        <v>-0.97413793103448276</v>
      </c>
    </row>
    <row r="53" spans="1:76" ht="15.95" customHeight="1" x14ac:dyDescent="0.25"/>
  </sheetData>
  <mergeCells count="15">
    <mergeCell ref="B6:B7"/>
    <mergeCell ref="L6:M6"/>
    <mergeCell ref="J6:K6"/>
    <mergeCell ref="I6:I7"/>
    <mergeCell ref="K1:M1"/>
    <mergeCell ref="D6:D7"/>
    <mergeCell ref="H6:H7"/>
    <mergeCell ref="A4:M4"/>
    <mergeCell ref="L5:M5"/>
    <mergeCell ref="A6:A7"/>
    <mergeCell ref="C6:C7"/>
    <mergeCell ref="E6:E7"/>
    <mergeCell ref="F6:F7"/>
    <mergeCell ref="G6:G7"/>
    <mergeCell ref="A2:M2"/>
  </mergeCells>
  <phoneticPr fontId="8" type="noConversion"/>
  <pageMargins left="0.47244094488188981" right="0.11811023622047245" top="0.16" bottom="0.11811023622047245" header="0.11811023622047245" footer="0.11811023622047245"/>
  <pageSetup paperSize="9" scale="66" orientation="landscape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Табл.1 РПр</vt:lpstr>
      <vt:lpstr>'Табл.1 РПр'!Область_печати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Гамкив Оксана Петровна</cp:lastModifiedBy>
  <cp:lastPrinted>2020-10-14T10:52:06Z</cp:lastPrinted>
  <dcterms:created xsi:type="dcterms:W3CDTF">2013-01-22T05:32:31Z</dcterms:created>
  <dcterms:modified xsi:type="dcterms:W3CDTF">2020-10-14T10:52:07Z</dcterms:modified>
</cp:coreProperties>
</file>