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 СОГЛАШЕНИЯ\14 Тельвисочный сельсовет НАО\Бюджет\2023\4_Квартальные отчеты\2_полугодие 2023\Заключение\"/>
    </mc:Choice>
  </mc:AlternateContent>
  <bookViews>
    <workbookView xWindow="0" yWindow="0" windowWidth="14130" windowHeight="12240"/>
  </bookViews>
  <sheets>
    <sheet name="Приложение 1 доходы" sheetId="1" r:id="rId1"/>
    <sheet name="Лист1" sheetId="2" r:id="rId2"/>
  </sheets>
  <definedNames>
    <definedName name="_xlnm.Print_Area" localSheetId="0">'Приложение 1 доходы'!$A$1:$L$42</definedName>
  </definedNames>
  <calcPr calcId="162913"/>
</workbook>
</file>

<file path=xl/calcChain.xml><?xml version="1.0" encoding="utf-8"?>
<calcChain xmlns="http://schemas.openxmlformats.org/spreadsheetml/2006/main">
  <c r="L25" i="1" l="1"/>
  <c r="I19" i="1" l="1"/>
  <c r="L14" i="1" l="1"/>
  <c r="I22" i="1" l="1"/>
  <c r="J22" i="1"/>
  <c r="F16" i="1" l="1"/>
  <c r="L19" i="1" l="1"/>
  <c r="L29" i="1"/>
  <c r="F6" i="1"/>
  <c r="F31" i="1" s="1"/>
  <c r="H34" i="1" l="1"/>
  <c r="H35" i="1"/>
  <c r="H36" i="1"/>
  <c r="D16" i="1"/>
  <c r="E16" i="1"/>
  <c r="J24" i="1"/>
  <c r="J19" i="1"/>
  <c r="J20" i="1"/>
  <c r="L20" i="1"/>
  <c r="L24" i="1" l="1"/>
  <c r="I9" i="1" l="1"/>
  <c r="J9" i="1"/>
  <c r="H15" i="1" l="1"/>
  <c r="I15" i="1"/>
  <c r="J15" i="1"/>
  <c r="E6" i="1"/>
  <c r="L28" i="1" l="1"/>
  <c r="J18" i="1"/>
  <c r="L18" i="1"/>
  <c r="B33" i="1" l="1"/>
  <c r="L38" i="1" l="1"/>
  <c r="J38" i="1"/>
  <c r="L10" i="1" l="1"/>
  <c r="J10" i="1"/>
  <c r="H27" i="1"/>
  <c r="H28" i="1"/>
  <c r="H29" i="1"/>
  <c r="H39" i="1"/>
  <c r="K39" i="1"/>
  <c r="H22" i="1"/>
  <c r="K22" i="1"/>
  <c r="K29" i="1"/>
  <c r="I38" i="1" l="1"/>
  <c r="L23" i="1"/>
  <c r="L21" i="1"/>
  <c r="L9" i="1"/>
  <c r="L8" i="1"/>
  <c r="F33" i="1"/>
  <c r="H41" i="1"/>
  <c r="K41" i="1"/>
  <c r="H10" i="1"/>
  <c r="I10" i="1"/>
  <c r="K10" i="1"/>
  <c r="E33" i="1"/>
  <c r="D33" i="1"/>
  <c r="K21" i="1" l="1"/>
  <c r="J21" i="1"/>
  <c r="I21" i="1"/>
  <c r="H21" i="1"/>
  <c r="J25" i="1" l="1"/>
  <c r="I25" i="1"/>
  <c r="L11" i="1" l="1"/>
  <c r="K8" i="1"/>
  <c r="K9" i="1"/>
  <c r="K11" i="1"/>
  <c r="J8" i="1"/>
  <c r="I8" i="1"/>
  <c r="H8" i="1"/>
  <c r="H9" i="1"/>
  <c r="H11" i="1"/>
  <c r="H12" i="1"/>
  <c r="H13" i="1"/>
  <c r="J23" i="1" l="1"/>
  <c r="I23" i="1"/>
  <c r="H23" i="1"/>
  <c r="K23" i="1"/>
  <c r="I24" i="1" l="1"/>
  <c r="J11" i="1" l="1"/>
  <c r="I11" i="1"/>
  <c r="K19" i="1"/>
  <c r="K20" i="1"/>
  <c r="H19" i="1"/>
  <c r="H20" i="1"/>
  <c r="K25" i="1"/>
  <c r="H25" i="1"/>
  <c r="D6" i="1" l="1"/>
  <c r="D31" i="1" l="1"/>
  <c r="D42" i="1" s="1"/>
  <c r="L12" i="1"/>
  <c r="L13" i="1"/>
  <c r="H14" i="1"/>
  <c r="K24" i="1"/>
  <c r="K26" i="1"/>
  <c r="K27" i="1"/>
  <c r="K28" i="1"/>
  <c r="K30" i="1"/>
  <c r="K18" i="1"/>
  <c r="C33" i="1" l="1"/>
  <c r="C16" i="1"/>
  <c r="C6" i="1"/>
  <c r="H40" i="1"/>
  <c r="K40" i="1"/>
  <c r="C31" i="1" l="1"/>
  <c r="C42" i="1" s="1"/>
  <c r="C45" i="1" s="1"/>
  <c r="G15" i="1" l="1"/>
  <c r="K35" i="1"/>
  <c r="H24" i="1"/>
  <c r="L37" i="1" l="1"/>
  <c r="I36" i="1"/>
  <c r="H38" i="1"/>
  <c r="H37" i="1"/>
  <c r="H30" i="1"/>
  <c r="H26" i="1"/>
  <c r="H18" i="1"/>
  <c r="H7" i="1"/>
  <c r="J37" i="1"/>
  <c r="J36" i="1"/>
  <c r="J34" i="1"/>
  <c r="J13" i="1"/>
  <c r="J12" i="1"/>
  <c r="J7" i="1"/>
  <c r="I7" i="1"/>
  <c r="I37" i="1"/>
  <c r="I34" i="1"/>
  <c r="I13" i="1"/>
  <c r="I12" i="1"/>
  <c r="B6" i="1"/>
  <c r="B16" i="1"/>
  <c r="K7" i="1"/>
  <c r="L7" i="1"/>
  <c r="K12" i="1"/>
  <c r="K13" i="1"/>
  <c r="K14" i="1"/>
  <c r="K15" i="1"/>
  <c r="L15" i="1"/>
  <c r="K34" i="1"/>
  <c r="L34" i="1"/>
  <c r="K36" i="1"/>
  <c r="L36" i="1"/>
  <c r="K37" i="1"/>
  <c r="K38" i="1"/>
  <c r="L16" i="1" l="1"/>
  <c r="B31" i="1"/>
  <c r="I16" i="1"/>
  <c r="J16" i="1"/>
  <c r="K16" i="1"/>
  <c r="F42" i="1"/>
  <c r="L33" i="1"/>
  <c r="I33" i="1"/>
  <c r="H33" i="1"/>
  <c r="J33" i="1"/>
  <c r="H16" i="1"/>
  <c r="E31" i="1"/>
  <c r="E42" i="1" s="1"/>
  <c r="D45" i="1"/>
  <c r="I6" i="1"/>
  <c r="J6" i="1"/>
  <c r="H6" i="1"/>
  <c r="K33" i="1"/>
  <c r="K6" i="1"/>
  <c r="L6" i="1"/>
  <c r="I42" i="1" l="1"/>
  <c r="J42" i="1"/>
  <c r="G18" i="1"/>
  <c r="G17" i="1"/>
  <c r="H42" i="1"/>
  <c r="G38" i="1"/>
  <c r="G39" i="1"/>
  <c r="G22" i="1"/>
  <c r="G27" i="1"/>
  <c r="G29" i="1"/>
  <c r="G28" i="1"/>
  <c r="G21" i="1"/>
  <c r="G41" i="1"/>
  <c r="G40" i="1"/>
  <c r="G10" i="1"/>
  <c r="G23" i="1"/>
  <c r="G8" i="1"/>
  <c r="G9" i="1"/>
  <c r="G36" i="1"/>
  <c r="G19" i="1"/>
  <c r="G20" i="1"/>
  <c r="G25" i="1"/>
  <c r="G14" i="1"/>
  <c r="G11" i="1"/>
  <c r="F45" i="1"/>
  <c r="G37" i="1"/>
  <c r="G24" i="1"/>
  <c r="G13" i="1"/>
  <c r="G26" i="1"/>
  <c r="G12" i="1"/>
  <c r="G30" i="1"/>
  <c r="G7" i="1"/>
  <c r="G35" i="1"/>
  <c r="G34" i="1"/>
  <c r="H31" i="1"/>
  <c r="L31" i="1"/>
  <c r="I31" i="1"/>
  <c r="J31" i="1"/>
  <c r="B42" i="1"/>
  <c r="K42" i="1" s="1"/>
  <c r="K31" i="1"/>
  <c r="G16" i="1" l="1"/>
  <c r="G6" i="1"/>
  <c r="G33" i="1"/>
  <c r="B45" i="1"/>
  <c r="E45" i="1"/>
  <c r="L42" i="1"/>
  <c r="G31" i="1" l="1"/>
  <c r="G42" i="1" s="1"/>
</calcChain>
</file>

<file path=xl/sharedStrings.xml><?xml version="1.0" encoding="utf-8"?>
<sst xmlns="http://schemas.openxmlformats.org/spreadsheetml/2006/main" count="63" uniqueCount="55">
  <si>
    <t>Налог на доходы физических лиц</t>
  </si>
  <si>
    <t>Земельный налог</t>
  </si>
  <si>
    <t>Безвозмездные поступления</t>
  </si>
  <si>
    <t>ВСЕГО ДОХОДОВ</t>
  </si>
  <si>
    <t>сумма</t>
  </si>
  <si>
    <t>Налоговые доходы</t>
  </si>
  <si>
    <t>Неналоговые доходы</t>
  </si>
  <si>
    <t>Государственная пошлина</t>
  </si>
  <si>
    <t>Всего налоговых и неналоговых доходов</t>
  </si>
  <si>
    <t>Дотации</t>
  </si>
  <si>
    <t>Субсидии</t>
  </si>
  <si>
    <t>Субвенции</t>
  </si>
  <si>
    <t>Иные межбюджетные трансферты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</si>
  <si>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</si>
  <si>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</si>
  <si>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>СРАВНИТЕЛЬНАЯ ТАБЛИЦА ПО ДОХОДАМ  МЕСТНОГО БЮДЖЕТА</t>
  </si>
  <si>
    <t>Наименование показателя</t>
  </si>
  <si>
    <t>Доля в сумме доходов, %</t>
  </si>
  <si>
    <t>темп прироста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</si>
  <si>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 указанных земельных участков</t>
  </si>
  <si>
    <t>ВСЕГО РАСХОДОВ</t>
  </si>
  <si>
    <t>Дефицит (-), профицит (+)</t>
  </si>
  <si>
    <t>Х</t>
  </si>
  <si>
    <t>Штрафы, санкции, возмещение ущерба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</si>
  <si>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</si>
  <si>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</si>
  <si>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Доходы, получаемые в виде арендной платы, а также средства от продажи права на заключение договоров аренды  за земли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</si>
  <si>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</si>
  <si>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t>(тыс.руб.)</t>
  </si>
  <si>
    <t>Доходы бюджетов сельских поселений от возврата иными организациями остатков субсидий прошлых лет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</si>
  <si>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</si>
  <si>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</si>
  <si>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</si>
  <si>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</si>
  <si>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сдачи в аренду имущества, составляющего казну сельских поселений (за исключением земельных участков)</t>
  </si>
  <si>
    <t>Единый сельскохозяйственный налог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</si>
  <si>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</si>
  <si>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</si>
  <si>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</si>
  <si>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Прочие безвозмездные поступления в бюджеты сельских поселений</t>
  </si>
  <si>
    <t>Прочие поступления от денежных взысканий (штрафов) и иных сумм в возмещении ущерба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</si>
  <si>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</si>
  <si>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Уточненные бюджетные назначения, утвержденные на отчетную дату (кассовый план) </t>
  </si>
  <si>
    <t>Показатели кассового исполнения за отчетный период 2022 года</t>
  </si>
  <si>
    <t xml:space="preserve">Бюджетные назначения на 2023 год </t>
  </si>
  <si>
    <t xml:space="preserve">Показатели кассового исполнения за отчетный период 2023 года </t>
  </si>
  <si>
    <t>на 2023 год, %</t>
  </si>
  <si>
    <t>Отклонение  показателей  исполнения бюджета за отчетный период 2023 года относительно показателей отчетного периода 2022 года</t>
  </si>
  <si>
    <t>Исполнение бюджета за отчетный период 2023 года относительно уточненных бюджетных назначений</t>
  </si>
  <si>
    <t>ПРИЛОЖЕНИЕ № 2                                                                                    к заключению по отчету об исполнении бюджета Сельского поселения «Тельвисочный сельсовет» ЗР НАО за полугодие 2023 года</t>
  </si>
  <si>
    <t xml:space="preserve">Отклонение  показателей  исполнения бюджета за полугодие 2023 года относительно уточненных бюджетных назначений на отчетный период  2023 года  </t>
  </si>
  <si>
    <t>на полугодие 2023 года, %</t>
  </si>
  <si>
    <t>Прочие  доходы</t>
  </si>
  <si>
    <t>Уточненые бюджетные назначения на 2023 год (Решение от 28.06.2023 № 1)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</si>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</sst>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#,##0.0_р_."/>
    <numFmt numFmtId="167" formatCode="0.0%"/>
    <numFmt numFmtId="168" formatCode="_-* #,##0.0_р_._-;\-* #,##0.0_р_._-;_-* &quot;-&quot;??_р_._-;_-@_-"/>
    <numFmt numFmtId="169" formatCode="\-0.0%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166" fontId="3" fillId="0" borderId="0" xfId="0" applyNumberFormat="1" applyFont="1"/>
    <xf numFmtId="167" fontId="3" fillId="0" borderId="0" xfId="0" applyNumberFormat="1" applyFont="1"/>
    <xf numFmtId="167" fontId="3" fillId="0" borderId="0" xfId="1" applyNumberFormat="1" applyFont="1"/>
    <xf numFmtId="168" fontId="3" fillId="0" borderId="0" xfId="2" applyNumberFormat="1" applyFont="1"/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3" fillId="0" borderId="0" xfId="0" applyFont="1" applyBorder="1"/>
    <xf numFmtId="168" fontId="3" fillId="0" borderId="0" xfId="2" applyNumberFormat="1" applyFont="1" applyBorder="1"/>
    <xf numFmtId="166" fontId="3" fillId="0" borderId="0" xfId="0" applyNumberFormat="1" applyFont="1" applyBorder="1"/>
    <xf numFmtId="167" fontId="3" fillId="0" borderId="0" xfId="0" applyNumberFormat="1" applyFont="1" applyBorder="1"/>
    <xf numFmtId="167" fontId="3" fillId="0" borderId="0" xfId="1" applyNumberFormat="1" applyFont="1" applyBorder="1"/>
    <xf numFmtId="166" fontId="3" fillId="0" borderId="4" xfId="0" applyNumberFormat="1" applyFont="1" applyFill="1" applyBorder="1" applyAlignment="1">
      <alignment horizontal="right" vertical="center"/>
    </xf>
    <xf numFmtId="167" fontId="3" fillId="0" borderId="4" xfId="0" applyNumberFormat="1" applyFont="1" applyFill="1" applyBorder="1" applyAlignment="1">
      <alignment horizontal="right" vertical="center"/>
    </xf>
    <xf numFmtId="167" fontId="3" fillId="0" borderId="4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5" fontId="3" fillId="0" borderId="4" xfId="0" applyNumberFormat="1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167" fontId="3" fillId="0" borderId="2" xfId="0" applyNumberFormat="1" applyFont="1" applyBorder="1" applyAlignment="1">
      <alignment horizontal="center"/>
    </xf>
    <xf numFmtId="168" fontId="7" fillId="3" borderId="5" xfId="2" applyNumberFormat="1" applyFont="1" applyFill="1" applyBorder="1" applyAlignment="1" applyProtection="1">
      <alignment horizontal="center" vertical="center"/>
      <protection locked="0"/>
    </xf>
    <xf numFmtId="168" fontId="7" fillId="3" borderId="2" xfId="2" applyNumberFormat="1" applyFont="1" applyFill="1" applyBorder="1" applyAlignment="1" applyProtection="1">
      <alignment horizontal="center" vertical="center"/>
      <protection locked="0"/>
    </xf>
    <xf numFmtId="167" fontId="7" fillId="3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/>
    <xf numFmtId="168" fontId="3" fillId="0" borderId="5" xfId="2" applyNumberFormat="1" applyFont="1" applyBorder="1"/>
    <xf numFmtId="166" fontId="2" fillId="4" borderId="2" xfId="2" applyNumberFormat="1" applyFont="1" applyFill="1" applyBorder="1" applyAlignment="1">
      <alignment horizontal="right" vertical="center"/>
    </xf>
    <xf numFmtId="167" fontId="2" fillId="4" borderId="2" xfId="1" applyNumberFormat="1" applyFont="1" applyFill="1" applyBorder="1" applyAlignment="1">
      <alignment horizontal="right" vertical="center"/>
    </xf>
    <xf numFmtId="166" fontId="2" fillId="4" borderId="2" xfId="0" applyNumberFormat="1" applyFont="1" applyFill="1" applyBorder="1" applyAlignment="1">
      <alignment horizontal="right" vertical="center"/>
    </xf>
    <xf numFmtId="167" fontId="3" fillId="4" borderId="3" xfId="1" applyNumberFormat="1" applyFont="1" applyFill="1" applyBorder="1" applyAlignment="1">
      <alignment horizontal="right" vertical="center"/>
    </xf>
    <xf numFmtId="167" fontId="3" fillId="5" borderId="3" xfId="1" applyNumberFormat="1" applyFont="1" applyFill="1" applyBorder="1" applyAlignment="1">
      <alignment horizontal="right" vertical="center"/>
    </xf>
    <xf numFmtId="167" fontId="3" fillId="5" borderId="2" xfId="1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65" fontId="3" fillId="0" borderId="4" xfId="2" applyNumberFormat="1" applyFont="1" applyFill="1" applyBorder="1" applyAlignment="1">
      <alignment horizontal="right" vertical="center"/>
    </xf>
    <xf numFmtId="0" fontId="4" fillId="6" borderId="4" xfId="0" applyFont="1" applyFill="1" applyBorder="1" applyAlignment="1">
      <alignment vertical="center"/>
    </xf>
    <xf numFmtId="165" fontId="4" fillId="6" borderId="4" xfId="2" applyNumberFormat="1" applyFont="1" applyFill="1" applyBorder="1" applyAlignment="1">
      <alignment horizontal="right" vertical="center"/>
    </xf>
    <xf numFmtId="167" fontId="4" fillId="6" borderId="4" xfId="0" applyNumberFormat="1" applyFont="1" applyFill="1" applyBorder="1" applyAlignment="1">
      <alignment horizontal="right" vertical="center"/>
    </xf>
    <xf numFmtId="167" fontId="4" fillId="6" borderId="4" xfId="1" applyNumberFormat="1" applyFont="1" applyFill="1" applyBorder="1" applyAlignment="1">
      <alignment horizontal="right" vertical="center"/>
    </xf>
    <xf numFmtId="166" fontId="4" fillId="6" borderId="4" xfId="0" applyNumberFormat="1" applyFont="1" applyFill="1" applyBorder="1" applyAlignment="1">
      <alignment horizontal="right" vertical="center"/>
    </xf>
    <xf numFmtId="0" fontId="2" fillId="6" borderId="4" xfId="0" applyFont="1" applyFill="1" applyBorder="1" applyAlignment="1">
      <alignment vertical="center" wrapText="1"/>
    </xf>
    <xf numFmtId="165" fontId="2" fillId="6" borderId="4" xfId="2" applyNumberFormat="1" applyFont="1" applyFill="1" applyBorder="1" applyAlignment="1">
      <alignment horizontal="right" vertical="center"/>
    </xf>
    <xf numFmtId="165" fontId="2" fillId="6" borderId="4" xfId="0" applyNumberFormat="1" applyFont="1" applyFill="1" applyBorder="1" applyAlignment="1">
      <alignment horizontal="right" vertical="center"/>
    </xf>
    <xf numFmtId="167" fontId="2" fillId="6" borderId="4" xfId="0" applyNumberFormat="1" applyFont="1" applyFill="1" applyBorder="1" applyAlignment="1">
      <alignment horizontal="right" vertical="center"/>
    </xf>
    <xf numFmtId="166" fontId="2" fillId="6" borderId="4" xfId="0" applyNumberFormat="1" applyFont="1" applyFill="1" applyBorder="1" applyAlignment="1">
      <alignment horizontal="right" vertical="center"/>
    </xf>
    <xf numFmtId="166" fontId="2" fillId="6" borderId="4" xfId="2" applyNumberFormat="1" applyFont="1" applyFill="1" applyBorder="1" applyAlignment="1">
      <alignment horizontal="right" vertical="center"/>
    </xf>
    <xf numFmtId="167" fontId="2" fillId="6" borderId="4" xfId="1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166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/>
    <xf numFmtId="168" fontId="3" fillId="0" borderId="0" xfId="2" applyNumberFormat="1" applyFont="1" applyFill="1" applyBorder="1"/>
    <xf numFmtId="166" fontId="3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right"/>
    </xf>
    <xf numFmtId="167" fontId="6" fillId="0" borderId="4" xfId="1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right" vertical="center"/>
    </xf>
    <xf numFmtId="167" fontId="4" fillId="0" borderId="4" xfId="1" applyNumberFormat="1" applyFont="1" applyFill="1" applyBorder="1" applyAlignment="1">
      <alignment horizontal="right" vertical="center"/>
    </xf>
    <xf numFmtId="166" fontId="4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wrapText="1"/>
    </xf>
    <xf numFmtId="0" fontId="3" fillId="0" borderId="6" xfId="0" applyFont="1" applyFill="1" applyBorder="1" applyAlignment="1">
      <alignment vertical="top" wrapText="1"/>
    </xf>
    <xf numFmtId="167" fontId="3" fillId="7" borderId="4" xfId="1" applyNumberFormat="1" applyFont="1" applyFill="1" applyBorder="1" applyAlignment="1">
      <alignment horizontal="right" vertical="center"/>
    </xf>
    <xf numFmtId="167" fontId="4" fillId="7" borderId="4" xfId="1" applyNumberFormat="1" applyFont="1" applyFill="1" applyBorder="1" applyAlignment="1">
      <alignment horizontal="right" vertical="center"/>
    </xf>
    <xf numFmtId="169" fontId="3" fillId="0" borderId="4" xfId="1" applyNumberFormat="1" applyFont="1" applyFill="1" applyBorder="1" applyAlignment="1">
      <alignment horizontal="right" vertical="center"/>
    </xf>
    <xf numFmtId="165" fontId="4" fillId="6" borderId="4" xfId="0" applyNumberFormat="1" applyFont="1" applyFill="1" applyBorder="1" applyAlignment="1">
      <alignment horizontal="right" vertical="center"/>
    </xf>
    <xf numFmtId="0" fontId="4" fillId="6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wrapText="1"/>
    </xf>
    <xf numFmtId="168" fontId="2" fillId="0" borderId="0" xfId="2" applyNumberFormat="1" applyFont="1" applyFill="1" applyBorder="1" applyAlignment="1">
      <alignment horizontal="right" wrapText="1"/>
    </xf>
    <xf numFmtId="166" fontId="2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wrapText="1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horizontal="center"/>
    </xf>
    <xf numFmtId="167" fontId="6" fillId="0" borderId="4" xfId="0" applyNumberFormat="1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8"/>
  </sheetPr>
  <dimension ref="A1:P45"/>
  <sheetViews>
    <sheetView tabSelected="1" view="pageBreakPreview" zoomScale="85" zoomScaleNormal="85" zoomScaleSheetLayoutView="85" workbookViewId="0">
      <pane xSplit="1" ySplit="5" topLeftCell="B12" activePane="bottomRight" state="frozen"/>
      <selection pane="topRight" activeCell="D1" sqref="D1"/>
      <selection pane="bottomLeft" activeCell="A10" sqref="A10"/>
      <selection pane="bottomRight" activeCell="F4" sqref="B4:F5"/>
    </sheetView>
  </sheetViews>
  <sheetFormatPr defaultColWidth="9.140625" defaultRowHeight="12.75" x14ac:dyDescent="0.2"/>
  <cols>
    <col min="1" max="1" width="64.7109375" style="1" customWidth="1"/>
    <col min="2" max="3" width="12.7109375" style="7" customWidth="1"/>
    <col min="4" max="4" width="12.7109375" style="4" customWidth="1"/>
    <col min="5" max="5" width="13.5703125" style="4" customWidth="1"/>
    <col min="6" max="6" width="12.7109375" style="4" customWidth="1"/>
    <col min="7" max="7" width="10.5703125" style="5" customWidth="1"/>
    <col min="8" max="8" width="19.140625" style="5" customWidth="1"/>
    <col min="9" max="9" width="11" style="5" customWidth="1"/>
    <col min="10" max="10" width="13.85546875" style="4" customWidth="1"/>
    <col min="11" max="11" width="11.28515625" style="4" customWidth="1"/>
    <col min="12" max="12" width="13.85546875" style="6" customWidth="1"/>
    <col min="13" max="16384" width="9.140625" style="1"/>
  </cols>
  <sheetData>
    <row r="1" spans="1:16" ht="61.5" customHeight="1" x14ac:dyDescent="0.2">
      <c r="A1" s="71"/>
      <c r="B1" s="72"/>
      <c r="C1" s="72"/>
      <c r="D1" s="73"/>
      <c r="E1" s="73"/>
      <c r="F1" s="51"/>
      <c r="G1" s="52"/>
      <c r="H1" s="52"/>
      <c r="I1" s="74" t="s">
        <v>49</v>
      </c>
      <c r="J1" s="75"/>
      <c r="K1" s="75"/>
      <c r="L1" s="75"/>
    </row>
    <row r="2" spans="1:16" ht="14.25" customHeight="1" x14ac:dyDescent="0.2">
      <c r="A2" s="77" t="s">
        <v>15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6" ht="12.75" customHeight="1" x14ac:dyDescent="0.2">
      <c r="A3" s="53"/>
      <c r="B3" s="54"/>
      <c r="C3" s="54"/>
      <c r="D3" s="55"/>
      <c r="E3" s="55"/>
      <c r="F3" s="78"/>
      <c r="G3" s="78"/>
      <c r="H3" s="78"/>
      <c r="I3" s="78"/>
      <c r="J3" s="78"/>
      <c r="K3" s="56"/>
      <c r="L3" s="57" t="s">
        <v>28</v>
      </c>
    </row>
    <row r="4" spans="1:16" ht="87" customHeight="1" x14ac:dyDescent="0.2">
      <c r="A4" s="76" t="s">
        <v>16</v>
      </c>
      <c r="B4" s="83" t="s">
        <v>43</v>
      </c>
      <c r="C4" s="83" t="s">
        <v>44</v>
      </c>
      <c r="D4" s="83" t="s">
        <v>53</v>
      </c>
      <c r="E4" s="83" t="s">
        <v>42</v>
      </c>
      <c r="F4" s="83" t="s">
        <v>45</v>
      </c>
      <c r="G4" s="79" t="s">
        <v>17</v>
      </c>
      <c r="H4" s="79" t="s">
        <v>50</v>
      </c>
      <c r="I4" s="79" t="s">
        <v>48</v>
      </c>
      <c r="J4" s="79"/>
      <c r="K4" s="82" t="s">
        <v>47</v>
      </c>
      <c r="L4" s="82"/>
    </row>
    <row r="5" spans="1:16" ht="87" customHeight="1" x14ac:dyDescent="0.2">
      <c r="A5" s="76"/>
      <c r="B5" s="83"/>
      <c r="C5" s="83"/>
      <c r="D5" s="83"/>
      <c r="E5" s="83"/>
      <c r="F5" s="83"/>
      <c r="G5" s="80"/>
      <c r="H5" s="79"/>
      <c r="I5" s="58" t="s">
        <v>46</v>
      </c>
      <c r="J5" s="59" t="s">
        <v>51</v>
      </c>
      <c r="K5" s="60" t="s">
        <v>4</v>
      </c>
      <c r="L5" s="60" t="s">
        <v>18</v>
      </c>
    </row>
    <row r="6" spans="1:16" s="8" customFormat="1" ht="20.25" customHeight="1" x14ac:dyDescent="0.2">
      <c r="A6" s="37" t="s">
        <v>5</v>
      </c>
      <c r="B6" s="38">
        <f t="shared" ref="B6:G6" si="0">SUM(B7:B15)</f>
        <v>1210.6999999999998</v>
      </c>
      <c r="C6" s="69">
        <f t="shared" si="0"/>
        <v>2167.8999999999996</v>
      </c>
      <c r="D6" s="69">
        <f t="shared" si="0"/>
        <v>2167.8999999999996</v>
      </c>
      <c r="E6" s="69">
        <f t="shared" si="0"/>
        <v>1130.3</v>
      </c>
      <c r="F6" s="69">
        <f>SUM(F7:F15)</f>
        <v>833.09</v>
      </c>
      <c r="G6" s="39">
        <f t="shared" si="0"/>
        <v>3.5539661353891812E-2</v>
      </c>
      <c r="H6" s="69">
        <f t="shared" ref="H6:H15" si="1">F6-E6</f>
        <v>-297.20999999999992</v>
      </c>
      <c r="I6" s="40">
        <f t="shared" ref="I6:I13" si="2">F6/D6</f>
        <v>0.38428433045804705</v>
      </c>
      <c r="J6" s="40">
        <f t="shared" ref="J6:J13" si="3">F6/E6</f>
        <v>0.7370521100592764</v>
      </c>
      <c r="K6" s="41">
        <f t="shared" ref="K6:K31" si="4">F6-B6</f>
        <v>-377.60999999999979</v>
      </c>
      <c r="L6" s="40">
        <f t="shared" ref="L6:L19" si="5">F6/B6-100%</f>
        <v>-0.31189394565127604</v>
      </c>
    </row>
    <row r="7" spans="1:16" ht="18.75" customHeight="1" x14ac:dyDescent="0.2">
      <c r="A7" s="49" t="s">
        <v>0</v>
      </c>
      <c r="B7" s="20">
        <v>555.1</v>
      </c>
      <c r="C7" s="20">
        <v>1108.5999999999999</v>
      </c>
      <c r="D7" s="20">
        <v>1108.5999999999999</v>
      </c>
      <c r="E7" s="20">
        <v>532.9</v>
      </c>
      <c r="F7" s="20">
        <v>534.6</v>
      </c>
      <c r="G7" s="17">
        <f t="shared" ref="G7:G14" si="6">F7/$F$42</f>
        <v>2.2806982366610509E-2</v>
      </c>
      <c r="H7" s="20">
        <f t="shared" si="1"/>
        <v>1.7000000000000455</v>
      </c>
      <c r="I7" s="18">
        <f t="shared" si="2"/>
        <v>0.48222983943712799</v>
      </c>
      <c r="J7" s="18">
        <f t="shared" si="3"/>
        <v>1.0031900919497092</v>
      </c>
      <c r="K7" s="16">
        <f t="shared" si="4"/>
        <v>-20.5</v>
      </c>
      <c r="L7" s="18">
        <f t="shared" si="5"/>
        <v>-3.6930282831922123E-2</v>
      </c>
    </row>
    <row r="8" spans="1:16" ht="28.5" customHeight="1" x14ac:dyDescent="0.2">
      <c r="A8" s="49" t="s">
        <v>31</v>
      </c>
      <c r="B8" s="20">
        <v>324.2</v>
      </c>
      <c r="C8" s="20">
        <v>690.7</v>
      </c>
      <c r="D8" s="20">
        <v>690.7</v>
      </c>
      <c r="E8" s="20">
        <v>345.4</v>
      </c>
      <c r="F8" s="20">
        <v>386.2</v>
      </c>
      <c r="G8" s="17">
        <f t="shared" si="6"/>
        <v>1.6475975664019787E-2</v>
      </c>
      <c r="H8" s="20">
        <f t="shared" si="1"/>
        <v>40.800000000000011</v>
      </c>
      <c r="I8" s="18">
        <f t="shared" si="2"/>
        <v>0.5591428985087592</v>
      </c>
      <c r="J8" s="18">
        <f t="shared" si="3"/>
        <v>1.1181239143022583</v>
      </c>
      <c r="K8" s="16">
        <f t="shared" si="4"/>
        <v>62</v>
      </c>
      <c r="L8" s="18">
        <f t="shared" si="5"/>
        <v>0.19123997532387427</v>
      </c>
    </row>
    <row r="9" spans="1:16" ht="26.25" customHeight="1" x14ac:dyDescent="0.2">
      <c r="A9" s="49" t="s">
        <v>32</v>
      </c>
      <c r="B9" s="20">
        <v>274.89999999999998</v>
      </c>
      <c r="C9" s="20">
        <v>161.30000000000001</v>
      </c>
      <c r="D9" s="20">
        <v>161.30000000000001</v>
      </c>
      <c r="E9" s="20">
        <v>161.30000000000001</v>
      </c>
      <c r="F9" s="20">
        <v>269.7</v>
      </c>
      <c r="G9" s="17">
        <f t="shared" si="6"/>
        <v>1.1505879431864673E-2</v>
      </c>
      <c r="H9" s="20">
        <f t="shared" si="1"/>
        <v>108.39999999999998</v>
      </c>
      <c r="I9" s="18">
        <f>F9/D9</f>
        <v>1.6720396776193427</v>
      </c>
      <c r="J9" s="18">
        <f>F9/E9</f>
        <v>1.6720396776193427</v>
      </c>
      <c r="K9" s="16">
        <f t="shared" si="4"/>
        <v>-5.1999999999999886</v>
      </c>
      <c r="L9" s="18">
        <f t="shared" si="5"/>
        <v>-1.8915969443433989E-2</v>
      </c>
    </row>
    <row r="10" spans="1:16" ht="21" hidden="1" customHeight="1" x14ac:dyDescent="0.2">
      <c r="A10" s="49" t="s">
        <v>35</v>
      </c>
      <c r="B10" s="20"/>
      <c r="C10" s="20">
        <v>0</v>
      </c>
      <c r="D10" s="20"/>
      <c r="E10" s="20"/>
      <c r="F10" s="20"/>
      <c r="G10" s="17">
        <f t="shared" si="6"/>
        <v>0</v>
      </c>
      <c r="H10" s="20">
        <f t="shared" si="1"/>
        <v>0</v>
      </c>
      <c r="I10" s="18" t="e">
        <f t="shared" si="2"/>
        <v>#DIV/0!</v>
      </c>
      <c r="J10" s="18" t="e">
        <f t="shared" si="3"/>
        <v>#DIV/0!</v>
      </c>
      <c r="K10" s="16">
        <f t="shared" si="4"/>
        <v>0</v>
      </c>
      <c r="L10" s="18" t="e">
        <f t="shared" si="5"/>
        <v>#DIV/0!</v>
      </c>
    </row>
    <row r="11" spans="1:16" ht="18.75" customHeight="1" x14ac:dyDescent="0.2">
      <c r="A11" s="49" t="s">
        <v>13</v>
      </c>
      <c r="B11" s="20">
        <v>2.2999999999999998</v>
      </c>
      <c r="C11" s="20">
        <v>56.2</v>
      </c>
      <c r="D11" s="20">
        <v>56.2</v>
      </c>
      <c r="E11" s="20">
        <v>56.2</v>
      </c>
      <c r="F11" s="20">
        <v>99</v>
      </c>
      <c r="G11" s="17">
        <f t="shared" si="6"/>
        <v>4.2235152530760199E-3</v>
      </c>
      <c r="H11" s="20">
        <f t="shared" si="1"/>
        <v>42.8</v>
      </c>
      <c r="I11" s="18">
        <f t="shared" si="2"/>
        <v>1.7615658362989324</v>
      </c>
      <c r="J11" s="18">
        <f t="shared" si="3"/>
        <v>1.7615658362989324</v>
      </c>
      <c r="K11" s="16">
        <f t="shared" si="4"/>
        <v>96.7</v>
      </c>
      <c r="L11" s="18">
        <f t="shared" si="5"/>
        <v>42.04347826086957</v>
      </c>
    </row>
    <row r="12" spans="1:16" s="3" customFormat="1" ht="19.5" customHeight="1" x14ac:dyDescent="0.2">
      <c r="A12" s="49" t="s">
        <v>1</v>
      </c>
      <c r="B12" s="20">
        <v>51.2</v>
      </c>
      <c r="C12" s="20">
        <v>142.9</v>
      </c>
      <c r="D12" s="20">
        <v>142.9</v>
      </c>
      <c r="E12" s="20">
        <v>30.6</v>
      </c>
      <c r="F12" s="20">
        <v>-460.3</v>
      </c>
      <c r="G12" s="17">
        <f t="shared" si="6"/>
        <v>-1.963721283829184E-2</v>
      </c>
      <c r="H12" s="20">
        <f t="shared" si="1"/>
        <v>-490.90000000000003</v>
      </c>
      <c r="I12" s="18">
        <f t="shared" si="2"/>
        <v>-3.2211336599020295</v>
      </c>
      <c r="J12" s="18">
        <f t="shared" si="3"/>
        <v>-15.042483660130719</v>
      </c>
      <c r="K12" s="16">
        <f t="shared" si="4"/>
        <v>-511.5</v>
      </c>
      <c r="L12" s="18">
        <f t="shared" si="5"/>
        <v>-9.990234375</v>
      </c>
      <c r="N12" s="81"/>
      <c r="O12" s="81"/>
      <c r="P12" s="81"/>
    </row>
    <row r="13" spans="1:16" ht="18" customHeight="1" x14ac:dyDescent="0.2">
      <c r="A13" s="49" t="s">
        <v>7</v>
      </c>
      <c r="B13" s="20">
        <v>3</v>
      </c>
      <c r="C13" s="20">
        <v>8.1999999999999993</v>
      </c>
      <c r="D13" s="20">
        <v>8.1999999999999993</v>
      </c>
      <c r="E13" s="20">
        <v>3.9</v>
      </c>
      <c r="F13" s="20">
        <v>3.9</v>
      </c>
      <c r="G13" s="17">
        <f t="shared" si="6"/>
        <v>1.6638090390905531E-4</v>
      </c>
      <c r="H13" s="20">
        <f t="shared" si="1"/>
        <v>0</v>
      </c>
      <c r="I13" s="18">
        <f t="shared" si="2"/>
        <v>0.47560975609756101</v>
      </c>
      <c r="J13" s="18">
        <f t="shared" si="3"/>
        <v>1</v>
      </c>
      <c r="K13" s="16">
        <f t="shared" si="4"/>
        <v>0.89999999999999991</v>
      </c>
      <c r="L13" s="18">
        <f t="shared" si="5"/>
        <v>0.30000000000000004</v>
      </c>
    </row>
    <row r="14" spans="1:16" ht="29.25" hidden="1" customHeight="1" x14ac:dyDescent="0.2">
      <c r="A14" s="35" t="s">
        <v>14</v>
      </c>
      <c r="B14" s="36">
        <v>0</v>
      </c>
      <c r="C14" s="20">
        <v>0</v>
      </c>
      <c r="D14" s="20">
        <v>0</v>
      </c>
      <c r="E14" s="20">
        <v>0</v>
      </c>
      <c r="F14" s="20">
        <v>0</v>
      </c>
      <c r="G14" s="17">
        <f t="shared" si="6"/>
        <v>0</v>
      </c>
      <c r="H14" s="20">
        <f t="shared" si="1"/>
        <v>0</v>
      </c>
      <c r="I14" s="68">
        <v>1</v>
      </c>
      <c r="J14" s="68">
        <v>1</v>
      </c>
      <c r="K14" s="16">
        <f t="shared" si="4"/>
        <v>0</v>
      </c>
      <c r="L14" s="18" t="e">
        <f t="shared" si="5"/>
        <v>#DIV/0!</v>
      </c>
    </row>
    <row r="15" spans="1:16" s="3" customFormat="1" ht="24" hidden="1" customHeight="1" x14ac:dyDescent="0.2">
      <c r="A15" s="35" t="s">
        <v>14</v>
      </c>
      <c r="B15" s="36">
        <v>0</v>
      </c>
      <c r="C15" s="20">
        <v>0</v>
      </c>
      <c r="D15" s="20">
        <v>0</v>
      </c>
      <c r="E15" s="20">
        <v>0</v>
      </c>
      <c r="F15" s="20">
        <v>-0.01</v>
      </c>
      <c r="G15" s="17">
        <f>F15/5378</f>
        <v>-1.859427296392711E-6</v>
      </c>
      <c r="H15" s="20">
        <f t="shared" si="1"/>
        <v>-0.01</v>
      </c>
      <c r="I15" s="66" t="e">
        <f>F15/D15</f>
        <v>#DIV/0!</v>
      </c>
      <c r="J15" s="66" t="e">
        <f>F15/E15</f>
        <v>#DIV/0!</v>
      </c>
      <c r="K15" s="16">
        <f t="shared" si="4"/>
        <v>-0.01</v>
      </c>
      <c r="L15" s="67" t="e">
        <f t="shared" si="5"/>
        <v>#DIV/0!</v>
      </c>
    </row>
    <row r="16" spans="1:16" s="9" customFormat="1" ht="24" customHeight="1" x14ac:dyDescent="0.2">
      <c r="A16" s="70" t="s">
        <v>6</v>
      </c>
      <c r="B16" s="38">
        <f t="shared" ref="B16:G16" si="7">SUM(B18:B30)</f>
        <v>842</v>
      </c>
      <c r="C16" s="38">
        <f t="shared" si="7"/>
        <v>1774.5</v>
      </c>
      <c r="D16" s="38">
        <f>SUM(D18:D30)</f>
        <v>1774.5</v>
      </c>
      <c r="E16" s="38">
        <f>SUM(E18:E30)</f>
        <v>951.00000000000011</v>
      </c>
      <c r="F16" s="69">
        <f>SUM(F18:F30)</f>
        <v>1058.8999999999999</v>
      </c>
      <c r="G16" s="39">
        <f t="shared" si="7"/>
        <v>4.5174548499820173E-2</v>
      </c>
      <c r="H16" s="69">
        <f t="shared" ref="H16:H31" si="8">F16-E16</f>
        <v>107.89999999999975</v>
      </c>
      <c r="I16" s="40">
        <f t="shared" ref="I16:I25" si="9">F16/D16</f>
        <v>0.59673147365455048</v>
      </c>
      <c r="J16" s="40">
        <f>F16/E16</f>
        <v>1.1134595162986327</v>
      </c>
      <c r="K16" s="41">
        <f t="shared" si="4"/>
        <v>216.89999999999986</v>
      </c>
      <c r="L16" s="40">
        <f t="shared" si="5"/>
        <v>0.2576009501187646</v>
      </c>
    </row>
    <row r="17" spans="1:12" s="9" customFormat="1" ht="71.45" hidden="1" customHeight="1" x14ac:dyDescent="0.2">
      <c r="A17" s="35" t="s">
        <v>41</v>
      </c>
      <c r="B17" s="36">
        <v>0</v>
      </c>
      <c r="C17" s="36">
        <v>0</v>
      </c>
      <c r="D17" s="36">
        <v>0</v>
      </c>
      <c r="E17" s="36">
        <v>0</v>
      </c>
      <c r="F17" s="20">
        <v>0</v>
      </c>
      <c r="G17" s="17">
        <f t="shared" ref="G17:G30" si="10">F17/$F$42</f>
        <v>0</v>
      </c>
      <c r="H17" s="61"/>
      <c r="I17" s="62"/>
      <c r="J17" s="62"/>
      <c r="K17" s="63"/>
      <c r="L17" s="62"/>
    </row>
    <row r="18" spans="1:12" s="3" customFormat="1" ht="53.45" hidden="1" customHeight="1" x14ac:dyDescent="0.2">
      <c r="A18" s="64" t="s">
        <v>19</v>
      </c>
      <c r="B18" s="36">
        <v>0</v>
      </c>
      <c r="C18" s="20">
        <v>0</v>
      </c>
      <c r="D18" s="20">
        <v>0</v>
      </c>
      <c r="E18" s="20">
        <v>0</v>
      </c>
      <c r="F18" s="20">
        <v>0</v>
      </c>
      <c r="G18" s="17">
        <f t="shared" si="10"/>
        <v>0</v>
      </c>
      <c r="H18" s="20">
        <f t="shared" si="8"/>
        <v>0</v>
      </c>
      <c r="I18" s="18">
        <v>0</v>
      </c>
      <c r="J18" s="62" t="e">
        <f>F18/E18</f>
        <v>#DIV/0!</v>
      </c>
      <c r="K18" s="16">
        <f t="shared" ref="K18:K23" si="11">F18-B18</f>
        <v>0</v>
      </c>
      <c r="L18" s="62" t="e">
        <f t="shared" si="5"/>
        <v>#DIV/0!</v>
      </c>
    </row>
    <row r="19" spans="1:12" s="3" customFormat="1" ht="52.15" customHeight="1" x14ac:dyDescent="0.2">
      <c r="A19" s="49" t="s">
        <v>26</v>
      </c>
      <c r="B19" s="20">
        <v>258.39999999999998</v>
      </c>
      <c r="C19" s="20">
        <v>715.8</v>
      </c>
      <c r="D19" s="20">
        <v>715.8</v>
      </c>
      <c r="E19" s="20">
        <v>404.1</v>
      </c>
      <c r="F19" s="20">
        <v>493</v>
      </c>
      <c r="G19" s="17">
        <f t="shared" si="10"/>
        <v>2.1032252724913918E-2</v>
      </c>
      <c r="H19" s="20">
        <f t="shared" si="8"/>
        <v>88.899999999999977</v>
      </c>
      <c r="I19" s="18">
        <f>F19/D19</f>
        <v>0.68873987147247839</v>
      </c>
      <c r="J19" s="18">
        <f t="shared" ref="J19:J25" si="12">F19/E19</f>
        <v>1.2199950507300172</v>
      </c>
      <c r="K19" s="16">
        <f t="shared" si="11"/>
        <v>234.60000000000002</v>
      </c>
      <c r="L19" s="18">
        <f t="shared" si="5"/>
        <v>0.90789473684210553</v>
      </c>
    </row>
    <row r="20" spans="1:12" s="3" customFormat="1" ht="52.15" hidden="1" customHeight="1" x14ac:dyDescent="0.2">
      <c r="A20" s="49" t="s">
        <v>24</v>
      </c>
      <c r="B20" s="20"/>
      <c r="C20" s="20">
        <v>0</v>
      </c>
      <c r="D20" s="20"/>
      <c r="E20" s="20"/>
      <c r="F20" s="20"/>
      <c r="G20" s="17">
        <f t="shared" si="10"/>
        <v>0</v>
      </c>
      <c r="H20" s="20">
        <f t="shared" si="8"/>
        <v>0</v>
      </c>
      <c r="I20" s="18">
        <v>0</v>
      </c>
      <c r="J20" s="18" t="e">
        <f t="shared" si="12"/>
        <v>#DIV/0!</v>
      </c>
      <c r="K20" s="16">
        <f t="shared" si="11"/>
        <v>0</v>
      </c>
      <c r="L20" s="18" t="e">
        <f t="shared" ref="L20:L29" si="13">F20/B20-100%</f>
        <v>#DIV/0!</v>
      </c>
    </row>
    <row r="21" spans="1:12" s="3" customFormat="1" ht="27.75" customHeight="1" x14ac:dyDescent="0.2">
      <c r="A21" s="49" t="s">
        <v>34</v>
      </c>
      <c r="B21" s="20">
        <v>48.1</v>
      </c>
      <c r="C21" s="20">
        <v>110.8</v>
      </c>
      <c r="D21" s="20">
        <v>110.8</v>
      </c>
      <c r="E21" s="20">
        <v>46.2</v>
      </c>
      <c r="F21" s="20">
        <v>48.1</v>
      </c>
      <c r="G21" s="17">
        <f t="shared" si="10"/>
        <v>2.0520311482116822E-3</v>
      </c>
      <c r="H21" s="20">
        <f t="shared" si="8"/>
        <v>1.8999999999999986</v>
      </c>
      <c r="I21" s="18">
        <f t="shared" si="9"/>
        <v>0.43411552346570398</v>
      </c>
      <c r="J21" s="18">
        <f t="shared" si="12"/>
        <v>1.0411255411255411</v>
      </c>
      <c r="K21" s="16">
        <f t="shared" si="11"/>
        <v>0</v>
      </c>
      <c r="L21" s="18">
        <f t="shared" si="13"/>
        <v>0</v>
      </c>
    </row>
    <row r="22" spans="1:12" s="3" customFormat="1" ht="42.75" hidden="1" customHeight="1" x14ac:dyDescent="0.2">
      <c r="A22" s="49" t="s">
        <v>38</v>
      </c>
      <c r="B22" s="20"/>
      <c r="C22" s="20">
        <v>0</v>
      </c>
      <c r="D22" s="20">
        <v>0</v>
      </c>
      <c r="E22" s="20">
        <v>0</v>
      </c>
      <c r="F22" s="20">
        <v>0</v>
      </c>
      <c r="G22" s="17">
        <f t="shared" si="10"/>
        <v>0</v>
      </c>
      <c r="H22" s="20">
        <f t="shared" si="8"/>
        <v>0</v>
      </c>
      <c r="I22" s="18" t="e">
        <f t="shared" si="9"/>
        <v>#DIV/0!</v>
      </c>
      <c r="J22" s="18" t="e">
        <f t="shared" si="12"/>
        <v>#DIV/0!</v>
      </c>
      <c r="K22" s="16">
        <f t="shared" si="11"/>
        <v>0</v>
      </c>
      <c r="L22" s="18">
        <v>0</v>
      </c>
    </row>
    <row r="23" spans="1:12" s="3" customFormat="1" ht="55.5" customHeight="1" x14ac:dyDescent="0.2">
      <c r="A23" s="49" t="s">
        <v>30</v>
      </c>
      <c r="B23" s="20">
        <v>275</v>
      </c>
      <c r="C23" s="20">
        <v>550.20000000000005</v>
      </c>
      <c r="D23" s="20">
        <v>550.20000000000005</v>
      </c>
      <c r="E23" s="20">
        <v>335.1</v>
      </c>
      <c r="F23" s="20">
        <v>336.9</v>
      </c>
      <c r="G23" s="17">
        <f t="shared" si="10"/>
        <v>1.4372750391528393E-2</v>
      </c>
      <c r="H23" s="20">
        <f t="shared" si="8"/>
        <v>1.7999999999999545</v>
      </c>
      <c r="I23" s="18">
        <f t="shared" si="9"/>
        <v>0.61232279171210457</v>
      </c>
      <c r="J23" s="18">
        <f t="shared" si="12"/>
        <v>1.0053715308863025</v>
      </c>
      <c r="K23" s="16">
        <f t="shared" si="11"/>
        <v>61.899999999999977</v>
      </c>
      <c r="L23" s="18">
        <f t="shared" si="13"/>
        <v>0.22509090909090901</v>
      </c>
    </row>
    <row r="24" spans="1:12" ht="27.75" customHeight="1" x14ac:dyDescent="0.2">
      <c r="A24" s="49" t="s">
        <v>27</v>
      </c>
      <c r="B24" s="20">
        <v>161.30000000000001</v>
      </c>
      <c r="C24" s="20">
        <v>397.7</v>
      </c>
      <c r="D24" s="20">
        <v>397.7</v>
      </c>
      <c r="E24" s="20">
        <v>165.6</v>
      </c>
      <c r="F24" s="20">
        <v>180.8</v>
      </c>
      <c r="G24" s="17">
        <f t="shared" si="10"/>
        <v>7.7132480581428731E-3</v>
      </c>
      <c r="H24" s="20">
        <f t="shared" si="8"/>
        <v>15.200000000000017</v>
      </c>
      <c r="I24" s="18">
        <f t="shared" si="9"/>
        <v>0.45461403067638928</v>
      </c>
      <c r="J24" s="18">
        <f>F24/E24</f>
        <v>1.0917874396135268</v>
      </c>
      <c r="K24" s="16">
        <f t="shared" ref="K24:K30" si="14">F24-B24</f>
        <v>19.5</v>
      </c>
      <c r="L24" s="18">
        <f t="shared" si="13"/>
        <v>0.12089274643521386</v>
      </c>
    </row>
    <row r="25" spans="1:12" ht="36.75" hidden="1" customHeight="1" x14ac:dyDescent="0.2">
      <c r="A25" s="49" t="s">
        <v>25</v>
      </c>
      <c r="B25" s="20"/>
      <c r="C25" s="20"/>
      <c r="D25" s="20"/>
      <c r="E25" s="20"/>
      <c r="F25" s="20"/>
      <c r="G25" s="17">
        <f t="shared" si="10"/>
        <v>0</v>
      </c>
      <c r="H25" s="20">
        <f t="shared" si="8"/>
        <v>0</v>
      </c>
      <c r="I25" s="18" t="e">
        <f t="shared" si="9"/>
        <v>#DIV/0!</v>
      </c>
      <c r="J25" s="18" t="e">
        <f t="shared" si="12"/>
        <v>#DIV/0!</v>
      </c>
      <c r="K25" s="16">
        <f t="shared" si="14"/>
        <v>0</v>
      </c>
      <c r="L25" s="18" t="e">
        <f t="shared" si="13"/>
        <v>#DIV/0!</v>
      </c>
    </row>
    <row r="26" spans="1:12" ht="19.5" customHeight="1" x14ac:dyDescent="0.2">
      <c r="A26" s="49" t="s">
        <v>52</v>
      </c>
      <c r="B26" s="20">
        <v>0</v>
      </c>
      <c r="C26" s="20">
        <v>0</v>
      </c>
      <c r="D26" s="20">
        <v>0</v>
      </c>
      <c r="E26" s="20">
        <v>0</v>
      </c>
      <c r="F26" s="20">
        <v>0.1</v>
      </c>
      <c r="G26" s="17">
        <f t="shared" si="10"/>
        <v>4.2661770233091112E-6</v>
      </c>
      <c r="H26" s="20">
        <f t="shared" si="8"/>
        <v>0.1</v>
      </c>
      <c r="I26" s="18">
        <v>0</v>
      </c>
      <c r="J26" s="18">
        <v>0</v>
      </c>
      <c r="K26" s="16">
        <f t="shared" si="14"/>
        <v>0.1</v>
      </c>
      <c r="L26" s="18" t="s">
        <v>54</v>
      </c>
    </row>
    <row r="27" spans="1:12" s="2" customFormat="1" ht="19.5" hidden="1" customHeight="1" x14ac:dyDescent="0.2">
      <c r="A27" s="49" t="s">
        <v>23</v>
      </c>
      <c r="B27" s="20">
        <v>0</v>
      </c>
      <c r="C27" s="20">
        <v>0</v>
      </c>
      <c r="D27" s="20">
        <v>0</v>
      </c>
      <c r="E27" s="20">
        <v>0</v>
      </c>
      <c r="F27" s="20">
        <v>0</v>
      </c>
      <c r="G27" s="17">
        <f t="shared" si="10"/>
        <v>0</v>
      </c>
      <c r="H27" s="20">
        <f t="shared" si="8"/>
        <v>0</v>
      </c>
      <c r="I27" s="18">
        <v>0</v>
      </c>
      <c r="J27" s="18">
        <v>0</v>
      </c>
      <c r="K27" s="16">
        <f t="shared" si="14"/>
        <v>0</v>
      </c>
      <c r="L27" s="18">
        <v>1</v>
      </c>
    </row>
    <row r="28" spans="1:12" s="2" customFormat="1" ht="24.75" hidden="1" customHeight="1" x14ac:dyDescent="0.2">
      <c r="A28" s="49" t="s">
        <v>40</v>
      </c>
      <c r="B28" s="20">
        <v>0</v>
      </c>
      <c r="C28" s="20">
        <v>0</v>
      </c>
      <c r="D28" s="20">
        <v>0</v>
      </c>
      <c r="E28" s="20">
        <v>0</v>
      </c>
      <c r="F28" s="20">
        <v>0</v>
      </c>
      <c r="G28" s="17">
        <f t="shared" si="10"/>
        <v>0</v>
      </c>
      <c r="H28" s="20">
        <f t="shared" si="8"/>
        <v>0</v>
      </c>
      <c r="I28" s="18">
        <v>0</v>
      </c>
      <c r="J28" s="18">
        <v>0</v>
      </c>
      <c r="K28" s="16">
        <f t="shared" si="14"/>
        <v>0</v>
      </c>
      <c r="L28" s="18" t="e">
        <f t="shared" si="13"/>
        <v>#DIV/0!</v>
      </c>
    </row>
    <row r="29" spans="1:12" s="2" customFormat="1" ht="61.5" hidden="1" customHeight="1" x14ac:dyDescent="0.2">
      <c r="A29" s="65" t="s">
        <v>37</v>
      </c>
      <c r="B29" s="20">
        <v>14</v>
      </c>
      <c r="C29" s="20">
        <v>0</v>
      </c>
      <c r="D29" s="20">
        <v>0</v>
      </c>
      <c r="E29" s="20">
        <v>0</v>
      </c>
      <c r="F29" s="20">
        <v>0</v>
      </c>
      <c r="G29" s="17">
        <f t="shared" si="10"/>
        <v>0</v>
      </c>
      <c r="H29" s="20">
        <f t="shared" si="8"/>
        <v>0</v>
      </c>
      <c r="I29" s="18">
        <v>0</v>
      </c>
      <c r="J29" s="18">
        <v>0</v>
      </c>
      <c r="K29" s="16">
        <f t="shared" si="14"/>
        <v>-14</v>
      </c>
      <c r="L29" s="18">
        <f t="shared" si="13"/>
        <v>-1</v>
      </c>
    </row>
    <row r="30" spans="1:12" s="2" customFormat="1" ht="39" hidden="1" customHeight="1" x14ac:dyDescent="0.2">
      <c r="A30" s="49" t="s">
        <v>38</v>
      </c>
      <c r="B30" s="20">
        <v>85.2</v>
      </c>
      <c r="C30" s="20">
        <v>0</v>
      </c>
      <c r="D30" s="20">
        <v>0</v>
      </c>
      <c r="E30" s="20">
        <v>0</v>
      </c>
      <c r="F30" s="20">
        <v>0</v>
      </c>
      <c r="G30" s="17">
        <f t="shared" si="10"/>
        <v>0</v>
      </c>
      <c r="H30" s="20">
        <f t="shared" si="8"/>
        <v>0</v>
      </c>
      <c r="I30" s="18">
        <v>0</v>
      </c>
      <c r="J30" s="18">
        <v>0</v>
      </c>
      <c r="K30" s="16">
        <f t="shared" si="14"/>
        <v>-85.2</v>
      </c>
      <c r="L30" s="18">
        <v>0</v>
      </c>
    </row>
    <row r="31" spans="1:12" s="10" customFormat="1" ht="20.100000000000001" customHeight="1" x14ac:dyDescent="0.25">
      <c r="A31" s="70" t="s">
        <v>8</v>
      </c>
      <c r="B31" s="38">
        <f>B6+B16</f>
        <v>2052.6999999999998</v>
      </c>
      <c r="C31" s="38">
        <f>C6+C16</f>
        <v>3942.3999999999996</v>
      </c>
      <c r="D31" s="38">
        <f>D6+D16</f>
        <v>3942.3999999999996</v>
      </c>
      <c r="E31" s="38">
        <f>E6+E16</f>
        <v>2081.3000000000002</v>
      </c>
      <c r="F31" s="69">
        <f>F6+F16</f>
        <v>1891.9899999999998</v>
      </c>
      <c r="G31" s="39">
        <f>G16+G6</f>
        <v>8.0714209853711985E-2</v>
      </c>
      <c r="H31" s="69">
        <f t="shared" si="8"/>
        <v>-189.3100000000004</v>
      </c>
      <c r="I31" s="40">
        <f>F31/D31</f>
        <v>0.47990817775974026</v>
      </c>
      <c r="J31" s="40">
        <f>F31/E31</f>
        <v>0.90904242540719726</v>
      </c>
      <c r="K31" s="41">
        <f t="shared" si="4"/>
        <v>-160.71000000000004</v>
      </c>
      <c r="L31" s="40">
        <f>F31/B31-100%</f>
        <v>-7.8292005651093732E-2</v>
      </c>
    </row>
    <row r="32" spans="1:12" s="2" customFormat="1" ht="4.5" hidden="1" customHeight="1" x14ac:dyDescent="0.2">
      <c r="A32" s="42"/>
      <c r="B32" s="43"/>
      <c r="C32" s="44"/>
      <c r="D32" s="44"/>
      <c r="E32" s="44"/>
      <c r="F32" s="44"/>
      <c r="G32" s="45"/>
      <c r="H32" s="44"/>
      <c r="I32" s="40"/>
      <c r="J32" s="40"/>
      <c r="K32" s="46"/>
      <c r="L32" s="40"/>
    </row>
    <row r="33" spans="1:12" ht="20.100000000000001" customHeight="1" x14ac:dyDescent="0.2">
      <c r="A33" s="37" t="s">
        <v>2</v>
      </c>
      <c r="B33" s="38">
        <f>SUM(B34:B41)</f>
        <v>14572.599999999999</v>
      </c>
      <c r="C33" s="38">
        <f>SUM(C34:C40)</f>
        <v>44237.599999999999</v>
      </c>
      <c r="D33" s="38">
        <f>SUM(D34:D41)</f>
        <v>58198.6</v>
      </c>
      <c r="E33" s="38">
        <f>SUM(E34:E41)</f>
        <v>21548.6</v>
      </c>
      <c r="F33" s="38">
        <f>SUM(F34:F41)</f>
        <v>21548.2</v>
      </c>
      <c r="G33" s="39">
        <f>SUM(G34:G41)</f>
        <v>0.91928435733669389</v>
      </c>
      <c r="H33" s="38">
        <f t="shared" ref="H33:H41" si="15">F33-E33</f>
        <v>-0.39999999999781721</v>
      </c>
      <c r="I33" s="40">
        <f t="shared" ref="I33:I38" si="16">F33/D33</f>
        <v>0.37025289268126726</v>
      </c>
      <c r="J33" s="40">
        <f t="shared" ref="J33:J38" si="17">F33/E33</f>
        <v>0.99998143730915245</v>
      </c>
      <c r="K33" s="41">
        <f t="shared" ref="K33:K39" si="18">F33-B33</f>
        <v>6975.6000000000022</v>
      </c>
      <c r="L33" s="40">
        <f t="shared" ref="L33:L38" si="19">F33/B33-100%</f>
        <v>0.47867916500830354</v>
      </c>
    </row>
    <row r="34" spans="1:12" s="3" customFormat="1" ht="18.75" customHeight="1" x14ac:dyDescent="0.2">
      <c r="A34" s="49" t="s">
        <v>9</v>
      </c>
      <c r="B34" s="20">
        <v>2733.3</v>
      </c>
      <c r="C34" s="20">
        <v>5376.1</v>
      </c>
      <c r="D34" s="20">
        <v>5376.1</v>
      </c>
      <c r="E34" s="20">
        <v>2688</v>
      </c>
      <c r="F34" s="20">
        <v>2688</v>
      </c>
      <c r="G34" s="17">
        <f t="shared" ref="G34:G41" si="20">F34/$F$42</f>
        <v>0.11467483838654891</v>
      </c>
      <c r="H34" s="20">
        <f t="shared" si="15"/>
        <v>0</v>
      </c>
      <c r="I34" s="18">
        <f t="shared" si="16"/>
        <v>0.49999069957776082</v>
      </c>
      <c r="J34" s="18">
        <f t="shared" si="17"/>
        <v>1</v>
      </c>
      <c r="K34" s="16">
        <f t="shared" si="18"/>
        <v>-45.300000000000182</v>
      </c>
      <c r="L34" s="18">
        <f t="shared" si="19"/>
        <v>-1.6573372846010348E-2</v>
      </c>
    </row>
    <row r="35" spans="1:12" s="3" customFormat="1" ht="19.5" customHeight="1" x14ac:dyDescent="0.2">
      <c r="A35" s="49" t="s">
        <v>10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17">
        <f t="shared" si="20"/>
        <v>0</v>
      </c>
      <c r="H35" s="20">
        <f t="shared" si="15"/>
        <v>0</v>
      </c>
      <c r="I35" s="18">
        <v>0</v>
      </c>
      <c r="J35" s="18">
        <v>0</v>
      </c>
      <c r="K35" s="16">
        <f>F35-B35</f>
        <v>0</v>
      </c>
      <c r="L35" s="18">
        <v>0</v>
      </c>
    </row>
    <row r="36" spans="1:12" s="3" customFormat="1" ht="20.100000000000001" customHeight="1" x14ac:dyDescent="0.2">
      <c r="A36" s="49" t="s">
        <v>11</v>
      </c>
      <c r="B36" s="20">
        <v>101.5</v>
      </c>
      <c r="C36" s="20">
        <v>424.8</v>
      </c>
      <c r="D36" s="20">
        <v>4846.8999999999996</v>
      </c>
      <c r="E36" s="20">
        <v>4538.2</v>
      </c>
      <c r="F36" s="20">
        <v>4538.2</v>
      </c>
      <c r="G36" s="17">
        <f t="shared" si="20"/>
        <v>0.19360764567181407</v>
      </c>
      <c r="H36" s="20">
        <f t="shared" si="15"/>
        <v>0</v>
      </c>
      <c r="I36" s="18">
        <f t="shared" si="16"/>
        <v>0.93630980626792382</v>
      </c>
      <c r="J36" s="18">
        <f t="shared" si="17"/>
        <v>1</v>
      </c>
      <c r="K36" s="16">
        <f t="shared" si="18"/>
        <v>4436.7</v>
      </c>
      <c r="L36" s="18">
        <f t="shared" si="19"/>
        <v>43.711330049261079</v>
      </c>
    </row>
    <row r="37" spans="1:12" s="3" customFormat="1" ht="20.25" customHeight="1" x14ac:dyDescent="0.2">
      <c r="A37" s="49" t="s">
        <v>12</v>
      </c>
      <c r="B37" s="20">
        <v>11737.8</v>
      </c>
      <c r="C37" s="20">
        <v>38436.699999999997</v>
      </c>
      <c r="D37" s="20">
        <v>47975.6</v>
      </c>
      <c r="E37" s="20">
        <v>14322.4</v>
      </c>
      <c r="F37" s="20">
        <v>14322</v>
      </c>
      <c r="G37" s="17">
        <f t="shared" si="20"/>
        <v>0.61100187327833089</v>
      </c>
      <c r="H37" s="20">
        <f t="shared" si="15"/>
        <v>-0.3999999999996362</v>
      </c>
      <c r="I37" s="18">
        <f t="shared" si="16"/>
        <v>0.29852675109847504</v>
      </c>
      <c r="J37" s="18">
        <f t="shared" si="17"/>
        <v>0.9999720717198235</v>
      </c>
      <c r="K37" s="16">
        <f t="shared" si="18"/>
        <v>2584.2000000000007</v>
      </c>
      <c r="L37" s="18">
        <f t="shared" si="19"/>
        <v>0.22016050707969126</v>
      </c>
    </row>
    <row r="38" spans="1:12" s="19" customFormat="1" ht="41.25" hidden="1" customHeight="1" x14ac:dyDescent="0.2">
      <c r="A38" s="50" t="s">
        <v>29</v>
      </c>
      <c r="B38" s="21">
        <v>0</v>
      </c>
      <c r="C38" s="21">
        <v>0</v>
      </c>
      <c r="D38" s="21">
        <v>0</v>
      </c>
      <c r="E38" s="21">
        <v>0</v>
      </c>
      <c r="F38" s="21">
        <v>0</v>
      </c>
      <c r="G38" s="17">
        <f t="shared" si="20"/>
        <v>0</v>
      </c>
      <c r="H38" s="21">
        <f t="shared" si="15"/>
        <v>0</v>
      </c>
      <c r="I38" s="18" t="e">
        <f t="shared" si="16"/>
        <v>#DIV/0!</v>
      </c>
      <c r="J38" s="18" t="e">
        <f t="shared" si="17"/>
        <v>#DIV/0!</v>
      </c>
      <c r="K38" s="16">
        <f t="shared" si="18"/>
        <v>0</v>
      </c>
      <c r="L38" s="18" t="e">
        <f t="shared" si="19"/>
        <v>#DIV/0!</v>
      </c>
    </row>
    <row r="39" spans="1:12" s="19" customFormat="1" ht="26.25" hidden="1" customHeight="1" x14ac:dyDescent="0.2">
      <c r="A39" s="50" t="s">
        <v>39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17">
        <f t="shared" si="20"/>
        <v>0</v>
      </c>
      <c r="H39" s="21">
        <f t="shared" si="15"/>
        <v>0</v>
      </c>
      <c r="I39" s="18">
        <v>0</v>
      </c>
      <c r="J39" s="18">
        <v>0</v>
      </c>
      <c r="K39" s="16">
        <f t="shared" si="18"/>
        <v>0</v>
      </c>
      <c r="L39" s="18">
        <v>0</v>
      </c>
    </row>
    <row r="40" spans="1:12" s="3" customFormat="1" ht="21.75" hidden="1" customHeight="1" x14ac:dyDescent="0.2">
      <c r="A40" s="49" t="s">
        <v>33</v>
      </c>
      <c r="B40" s="21">
        <v>0</v>
      </c>
      <c r="C40" s="16">
        <v>0</v>
      </c>
      <c r="D40" s="16">
        <v>0</v>
      </c>
      <c r="E40" s="16">
        <v>0</v>
      </c>
      <c r="F40" s="16">
        <v>0</v>
      </c>
      <c r="G40" s="17">
        <f t="shared" si="20"/>
        <v>0</v>
      </c>
      <c r="H40" s="20">
        <f t="shared" si="15"/>
        <v>0</v>
      </c>
      <c r="I40" s="18">
        <v>0</v>
      </c>
      <c r="J40" s="18">
        <v>0</v>
      </c>
      <c r="K40" s="16">
        <f>F40-B40</f>
        <v>0</v>
      </c>
      <c r="L40" s="18">
        <v>0</v>
      </c>
    </row>
    <row r="41" spans="1:12" s="3" customFormat="1" ht="31.5" hidden="1" customHeight="1" x14ac:dyDescent="0.2">
      <c r="A41" s="49" t="s">
        <v>36</v>
      </c>
      <c r="B41" s="21">
        <v>0</v>
      </c>
      <c r="C41" s="16">
        <v>0</v>
      </c>
      <c r="D41" s="16">
        <v>0</v>
      </c>
      <c r="E41" s="16">
        <v>0</v>
      </c>
      <c r="F41" s="16">
        <v>0</v>
      </c>
      <c r="G41" s="17">
        <f t="shared" si="20"/>
        <v>0</v>
      </c>
      <c r="H41" s="20">
        <f t="shared" si="15"/>
        <v>0</v>
      </c>
      <c r="I41" s="18">
        <v>0</v>
      </c>
      <c r="J41" s="18">
        <v>0</v>
      </c>
      <c r="K41" s="16">
        <f>F41-B41</f>
        <v>0</v>
      </c>
      <c r="L41" s="18">
        <v>0</v>
      </c>
    </row>
    <row r="42" spans="1:12" ht="15.95" customHeight="1" x14ac:dyDescent="0.2">
      <c r="A42" s="42" t="s">
        <v>3</v>
      </c>
      <c r="B42" s="47">
        <f>B31+B33</f>
        <v>16625.3</v>
      </c>
      <c r="C42" s="47">
        <f>C31+C33</f>
        <v>48180</v>
      </c>
      <c r="D42" s="47">
        <f>D31+D33</f>
        <v>62141</v>
      </c>
      <c r="E42" s="47">
        <f>E31+E33</f>
        <v>23629.899999999998</v>
      </c>
      <c r="F42" s="46">
        <f>F31+F33</f>
        <v>23440.190000000002</v>
      </c>
      <c r="G42" s="45">
        <f>G33+G31</f>
        <v>0.99999856719040592</v>
      </c>
      <c r="H42" s="47">
        <f>F42-E42</f>
        <v>-189.70999999999549</v>
      </c>
      <c r="I42" s="48">
        <f>F42/D42</f>
        <v>0.37720973270465558</v>
      </c>
      <c r="J42" s="48">
        <f>F42/E42</f>
        <v>0.99197161223703889</v>
      </c>
      <c r="K42" s="46">
        <f>F42-B42</f>
        <v>6814.8900000000031</v>
      </c>
      <c r="L42" s="48">
        <f>F42/B42-100%</f>
        <v>0.40991079860213064</v>
      </c>
    </row>
    <row r="43" spans="1:12" x14ac:dyDescent="0.2">
      <c r="A43" s="11"/>
      <c r="B43" s="12"/>
      <c r="C43" s="12"/>
      <c r="D43" s="13"/>
      <c r="E43" s="13"/>
      <c r="F43" s="13"/>
      <c r="G43" s="14"/>
      <c r="H43" s="14"/>
      <c r="I43" s="14"/>
      <c r="J43" s="13"/>
      <c r="K43" s="13"/>
      <c r="L43" s="15"/>
    </row>
    <row r="44" spans="1:12" ht="13.5" hidden="1" thickBot="1" x14ac:dyDescent="0.25">
      <c r="A44" s="34" t="s">
        <v>20</v>
      </c>
      <c r="B44" s="23">
        <v>11831.4</v>
      </c>
      <c r="C44" s="24">
        <v>26413.200000000001</v>
      </c>
      <c r="D44" s="24">
        <v>26680.400000000005</v>
      </c>
      <c r="E44" s="24">
        <v>12510.7</v>
      </c>
      <c r="F44" s="24">
        <v>9618.5</v>
      </c>
      <c r="G44" s="25" t="s">
        <v>22</v>
      </c>
      <c r="H44" s="28">
        <v>-2892.2000000000007</v>
      </c>
      <c r="I44" s="29">
        <v>0.36050808833450765</v>
      </c>
      <c r="J44" s="29">
        <v>0.76882188846347521</v>
      </c>
      <c r="K44" s="30">
        <v>-2212.8999999999996</v>
      </c>
      <c r="L44" s="31">
        <v>-0.18703619182852405</v>
      </c>
    </row>
    <row r="45" spans="1:12" ht="13.5" hidden="1" thickBot="1" x14ac:dyDescent="0.25">
      <c r="A45" s="26" t="s">
        <v>21</v>
      </c>
      <c r="B45" s="27">
        <f>B42-B44</f>
        <v>4793.8999999999996</v>
      </c>
      <c r="C45" s="27">
        <f>C42-C44</f>
        <v>21766.799999999999</v>
      </c>
      <c r="D45" s="27">
        <f>D42-D44</f>
        <v>35460.599999999991</v>
      </c>
      <c r="E45" s="27">
        <f>E42-E44</f>
        <v>11119.199999999997</v>
      </c>
      <c r="F45" s="27">
        <f>F42-F44</f>
        <v>13821.690000000002</v>
      </c>
      <c r="G45" s="22" t="s">
        <v>22</v>
      </c>
      <c r="H45" s="33" t="s">
        <v>22</v>
      </c>
      <c r="I45" s="33" t="s">
        <v>22</v>
      </c>
      <c r="J45" s="33" t="s">
        <v>22</v>
      </c>
      <c r="K45" s="33" t="s">
        <v>22</v>
      </c>
      <c r="L45" s="32" t="s">
        <v>22</v>
      </c>
    </row>
  </sheetData>
  <mergeCells count="14">
    <mergeCell ref="N12:P12"/>
    <mergeCell ref="K4:L4"/>
    <mergeCell ref="C4:C5"/>
    <mergeCell ref="B4:B5"/>
    <mergeCell ref="D4:D5"/>
    <mergeCell ref="I1:L1"/>
    <mergeCell ref="A4:A5"/>
    <mergeCell ref="A2:L2"/>
    <mergeCell ref="F3:J3"/>
    <mergeCell ref="F4:F5"/>
    <mergeCell ref="E4:E5"/>
    <mergeCell ref="G4:G5"/>
    <mergeCell ref="I4:J4"/>
    <mergeCell ref="H4:H5"/>
  </mergeCells>
  <phoneticPr fontId="0" type="noConversion"/>
  <pageMargins left="0.59055118110236227" right="0.39370078740157483" top="0.23622047244094491" bottom="0" header="0" footer="0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1" width="9.140625" customWidth="1"/>
    <col min="3" max="3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доходы</vt:lpstr>
      <vt:lpstr>Лист1</vt:lpstr>
      <vt:lpstr>'Приложение 1 доходы'!Область_печати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Белянин Александр Иванович</cp:lastModifiedBy>
  <cp:lastPrinted>2022-07-08T09:49:54Z</cp:lastPrinted>
  <dcterms:created xsi:type="dcterms:W3CDTF">2007-02-19T15:18:48Z</dcterms:created>
  <dcterms:modified xsi:type="dcterms:W3CDTF">2023-07-19T11:29:31Z</dcterms:modified>
</cp:coreProperties>
</file>